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Oprava výhybek č...." sheetId="2" r:id="rId2"/>
    <sheet name="SO 02 - Úprava kolejiště ..." sheetId="3" r:id="rId3"/>
    <sheet name="SO 03 - Výměna výhybkovýc..." sheetId="4" r:id="rId4"/>
    <sheet name="VON - Oprava výhybek a st..." sheetId="5" r:id="rId5"/>
  </sheets>
  <definedNames>
    <definedName name="_xlnm._FilterDatabase" localSheetId="1" hidden="1">'SO 01 - Oprava výhybek č....'!$C$118:$K$336</definedName>
    <definedName name="_xlnm._FilterDatabase" localSheetId="2" hidden="1">'SO 02 - Úprava kolejiště ...'!$C$118:$K$221</definedName>
    <definedName name="_xlnm._FilterDatabase" localSheetId="3" hidden="1">'SO 03 - Výměna výhybkovýc...'!$C$118:$K$218</definedName>
    <definedName name="_xlnm._FilterDatabase" localSheetId="4" hidden="1">'VON - Oprava výhybek a st...'!$C$116:$K$142</definedName>
    <definedName name="_xlnm.Print_Titles" localSheetId="0">'Rekapitulace stavby'!$92:$92</definedName>
    <definedName name="_xlnm.Print_Titles" localSheetId="1">'SO 01 - Oprava výhybek č....'!$118:$118</definedName>
    <definedName name="_xlnm.Print_Titles" localSheetId="2">'SO 02 - Úprava kolejiště ...'!$118:$118</definedName>
    <definedName name="_xlnm.Print_Titles" localSheetId="3">'SO 03 - Výměna výhybkovýc...'!$118:$118</definedName>
    <definedName name="_xlnm.Print_Titles" localSheetId="4">'VON - Oprava výhybek a st...'!$116:$116</definedName>
    <definedName name="_xlnm.Print_Area" localSheetId="0">'Rekapitulace stavby'!$D$4:$AO$76,'Rekapitulace stavby'!$C$82:$AQ$99</definedName>
    <definedName name="_xlnm.Print_Area" localSheetId="1">'SO 01 - Oprava výhybek č....'!$C$4:$J$39,'SO 01 - Oprava výhybek č....'!$C$50:$J$76,'SO 01 - Oprava výhybek č....'!$C$82:$J$100,'SO 01 - Oprava výhybek č....'!$C$106:$K$336</definedName>
    <definedName name="_xlnm.Print_Area" localSheetId="2">'SO 02 - Úprava kolejiště ...'!$C$4:$J$39,'SO 02 - Úprava kolejiště ...'!$C$50:$J$76,'SO 02 - Úprava kolejiště ...'!$C$82:$J$100,'SO 02 - Úprava kolejiště ...'!$C$106:$K$221</definedName>
    <definedName name="_xlnm.Print_Area" localSheetId="3">'SO 03 - Výměna výhybkovýc...'!$C$4:$J$39,'SO 03 - Výměna výhybkovýc...'!$C$50:$J$76,'SO 03 - Výměna výhybkovýc...'!$C$82:$J$100,'SO 03 - Výměna výhybkovýc...'!$C$106:$K$218</definedName>
    <definedName name="_xlnm.Print_Area" localSheetId="4">'VON - Oprava výhybek a st...'!$C$4:$J$39,'VON - Oprava výhybek a st...'!$C$50:$J$76,'VON - Oprava výhybek a st...'!$C$82:$J$98,'VON - Oprava výhybek a st...'!$C$104:$K$142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114" i="5" s="1"/>
  <c r="J17" i="5"/>
  <c r="J12" i="5"/>
  <c r="J89" i="5"/>
  <c r="E7" i="5"/>
  <c r="E107" i="5"/>
  <c r="J37" i="4"/>
  <c r="J36" i="4"/>
  <c r="AY97" i="1" s="1"/>
  <c r="J35" i="4"/>
  <c r="AX97" i="1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R126" i="4"/>
  <c r="P126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 s="1"/>
  <c r="J23" i="4"/>
  <c r="J21" i="4"/>
  <c r="E21" i="4"/>
  <c r="J115" i="4"/>
  <c r="J20" i="4"/>
  <c r="J18" i="4"/>
  <c r="E18" i="4"/>
  <c r="F92" i="4"/>
  <c r="J17" i="4"/>
  <c r="J12" i="4"/>
  <c r="J113" i="4" s="1"/>
  <c r="E7" i="4"/>
  <c r="E85" i="4" s="1"/>
  <c r="J37" i="3"/>
  <c r="J36" i="3"/>
  <c r="AY96" i="1"/>
  <c r="J35" i="3"/>
  <c r="AX96" i="1" s="1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/>
  <c r="J23" i="3"/>
  <c r="J21" i="3"/>
  <c r="E21" i="3"/>
  <c r="J115" i="3"/>
  <c r="J20" i="3"/>
  <c r="J18" i="3"/>
  <c r="E18" i="3"/>
  <c r="F116" i="3"/>
  <c r="J17" i="3"/>
  <c r="J12" i="3"/>
  <c r="J113" i="3" s="1"/>
  <c r="E7" i="3"/>
  <c r="E85" i="3" s="1"/>
  <c r="J37" i="2"/>
  <c r="J36" i="2"/>
  <c r="AY95" i="1"/>
  <c r="J35" i="2"/>
  <c r="AX95" i="1" s="1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115" i="2"/>
  <c r="J20" i="2"/>
  <c r="J18" i="2"/>
  <c r="E18" i="2"/>
  <c r="F116" i="2"/>
  <c r="J17" i="2"/>
  <c r="J12" i="2"/>
  <c r="J89" i="2" s="1"/>
  <c r="E7" i="2"/>
  <c r="E109" i="2" s="1"/>
  <c r="L90" i="1"/>
  <c r="AM90" i="1"/>
  <c r="AM89" i="1"/>
  <c r="L89" i="1"/>
  <c r="AM87" i="1"/>
  <c r="L87" i="1"/>
  <c r="L85" i="1"/>
  <c r="L84" i="1"/>
  <c r="J140" i="5"/>
  <c r="J137" i="5"/>
  <c r="BK131" i="5"/>
  <c r="BK128" i="5"/>
  <c r="J125" i="5"/>
  <c r="BK119" i="5"/>
  <c r="J212" i="4"/>
  <c r="J208" i="4"/>
  <c r="BK201" i="4"/>
  <c r="J199" i="4"/>
  <c r="J196" i="4"/>
  <c r="J192" i="4"/>
  <c r="BK189" i="4"/>
  <c r="BK186" i="4"/>
  <c r="BK177" i="4"/>
  <c r="J174" i="4"/>
  <c r="J171" i="4"/>
  <c r="J168" i="4"/>
  <c r="J159" i="4"/>
  <c r="BK156" i="4"/>
  <c r="BK153" i="4"/>
  <c r="J144" i="4"/>
  <c r="J212" i="3"/>
  <c r="BK196" i="3"/>
  <c r="BK194" i="3"/>
  <c r="J192" i="3"/>
  <c r="J188" i="3"/>
  <c r="BK184" i="3"/>
  <c r="J180" i="3"/>
  <c r="BK157" i="3"/>
  <c r="J154" i="3"/>
  <c r="BK152" i="3"/>
  <c r="J140" i="3"/>
  <c r="BK125" i="3"/>
  <c r="BK122" i="3"/>
  <c r="BK334" i="2"/>
  <c r="J334" i="2"/>
  <c r="BK330" i="2"/>
  <c r="J330" i="2"/>
  <c r="J326" i="2"/>
  <c r="J322" i="2"/>
  <c r="BK318" i="2"/>
  <c r="J307" i="2"/>
  <c r="BK303" i="2"/>
  <c r="J298" i="2"/>
  <c r="J284" i="2"/>
  <c r="BK278" i="2"/>
  <c r="J275" i="2"/>
  <c r="BK273" i="2"/>
  <c r="BK271" i="2"/>
  <c r="J263" i="2"/>
  <c r="BK257" i="2"/>
  <c r="BK254" i="2"/>
  <c r="BK251" i="2"/>
  <c r="BK248" i="2"/>
  <c r="BK245" i="2"/>
  <c r="BK239" i="2"/>
  <c r="J222" i="2"/>
  <c r="J213" i="2"/>
  <c r="BK210" i="2"/>
  <c r="J198" i="2"/>
  <c r="BK194" i="2"/>
  <c r="J186" i="2"/>
  <c r="J184" i="2"/>
  <c r="J178" i="2"/>
  <c r="BK174" i="2"/>
  <c r="J154" i="2"/>
  <c r="BK146" i="2"/>
  <c r="BK140" i="2"/>
  <c r="BK137" i="2"/>
  <c r="BK126" i="2"/>
  <c r="J122" i="2"/>
  <c r="AS94" i="1"/>
  <c r="BK140" i="5"/>
  <c r="J134" i="5"/>
  <c r="J128" i="5"/>
  <c r="J122" i="5"/>
  <c r="BK216" i="4"/>
  <c r="J216" i="4"/>
  <c r="BK208" i="4"/>
  <c r="J205" i="4"/>
  <c r="J201" i="4"/>
  <c r="BK196" i="4"/>
  <c r="BK192" i="4"/>
  <c r="J186" i="4"/>
  <c r="BK174" i="4"/>
  <c r="J162" i="4"/>
  <c r="J150" i="4"/>
  <c r="BK147" i="4"/>
  <c r="J141" i="4"/>
  <c r="BK138" i="4"/>
  <c r="BK134" i="4"/>
  <c r="J130" i="4"/>
  <c r="J126" i="4"/>
  <c r="BK122" i="4"/>
  <c r="BK219" i="3"/>
  <c r="J219" i="3"/>
  <c r="J216" i="3"/>
  <c r="BK212" i="3"/>
  <c r="BK209" i="3"/>
  <c r="J205" i="3"/>
  <c r="J194" i="3"/>
  <c r="BK192" i="3"/>
  <c r="J190" i="3"/>
  <c r="J186" i="3"/>
  <c r="J184" i="3"/>
  <c r="J182" i="3"/>
  <c r="J177" i="3"/>
  <c r="J165" i="3"/>
  <c r="J152" i="3"/>
  <c r="J150" i="3"/>
  <c r="BK148" i="3"/>
  <c r="J143" i="3"/>
  <c r="BK131" i="3"/>
  <c r="J122" i="3"/>
  <c r="BK326" i="2"/>
  <c r="BK307" i="2"/>
  <c r="J303" i="2"/>
  <c r="BK301" i="2"/>
  <c r="BK298" i="2"/>
  <c r="J296" i="2"/>
  <c r="BK293" i="2"/>
  <c r="BK281" i="2"/>
  <c r="J278" i="2"/>
  <c r="BK275" i="2"/>
  <c r="J266" i="2"/>
  <c r="BK263" i="2"/>
  <c r="J251" i="2"/>
  <c r="J248" i="2"/>
  <c r="J239" i="2"/>
  <c r="BK236" i="2"/>
  <c r="BK233" i="2"/>
  <c r="J231" i="2"/>
  <c r="J228" i="2"/>
  <c r="J224" i="2"/>
  <c r="J220" i="2"/>
  <c r="J210" i="2"/>
  <c r="BK204" i="2"/>
  <c r="J202" i="2"/>
  <c r="J194" i="2"/>
  <c r="J190" i="2"/>
  <c r="BK178" i="2"/>
  <c r="J169" i="2"/>
  <c r="J166" i="2"/>
  <c r="J163" i="2"/>
  <c r="J146" i="2"/>
  <c r="J134" i="2"/>
  <c r="J129" i="2"/>
  <c r="BK137" i="5"/>
  <c r="BK134" i="5"/>
  <c r="J131" i="5"/>
  <c r="BK125" i="5"/>
  <c r="J119" i="5"/>
  <c r="BK199" i="4"/>
  <c r="J189" i="4"/>
  <c r="J183" i="4"/>
  <c r="BK180" i="4"/>
  <c r="J165" i="4"/>
  <c r="BK159" i="4"/>
  <c r="J153" i="4"/>
  <c r="BK144" i="4"/>
  <c r="BK141" i="4"/>
  <c r="J134" i="4"/>
  <c r="BK130" i="4"/>
  <c r="BK126" i="4"/>
  <c r="BK216" i="3"/>
  <c r="J209" i="3"/>
  <c r="BK205" i="3"/>
  <c r="BK203" i="3"/>
  <c r="J199" i="3"/>
  <c r="J196" i="3"/>
  <c r="BK188" i="3"/>
  <c r="BK186" i="3"/>
  <c r="BK182" i="3"/>
  <c r="BK180" i="3"/>
  <c r="BK174" i="3"/>
  <c r="BK171" i="3"/>
  <c r="BK167" i="3"/>
  <c r="BK162" i="3"/>
  <c r="BK160" i="3"/>
  <c r="J157" i="3"/>
  <c r="BK154" i="3"/>
  <c r="J148" i="3"/>
  <c r="BK145" i="3"/>
  <c r="J145" i="3"/>
  <c r="BK143" i="3"/>
  <c r="BK140" i="3"/>
  <c r="J137" i="3"/>
  <c r="J131" i="3"/>
  <c r="BK128" i="3"/>
  <c r="J125" i="3"/>
  <c r="BK314" i="2"/>
  <c r="J301" i="2"/>
  <c r="BK296" i="2"/>
  <c r="J293" i="2"/>
  <c r="BK290" i="2"/>
  <c r="BK287" i="2"/>
  <c r="J281" i="2"/>
  <c r="J273" i="2"/>
  <c r="J269" i="2"/>
  <c r="J260" i="2"/>
  <c r="J257" i="2"/>
  <c r="J245" i="2"/>
  <c r="BK243" i="2"/>
  <c r="J236" i="2"/>
  <c r="J233" i="2"/>
  <c r="BK231" i="2"/>
  <c r="BK222" i="2"/>
  <c r="BK217" i="2"/>
  <c r="J206" i="2"/>
  <c r="J204" i="2"/>
  <c r="BK180" i="2"/>
  <c r="J174" i="2"/>
  <c r="BK172" i="2"/>
  <c r="BK169" i="2"/>
  <c r="BK166" i="2"/>
  <c r="BK156" i="2"/>
  <c r="J151" i="2"/>
  <c r="J148" i="2"/>
  <c r="J140" i="2"/>
  <c r="J137" i="2"/>
  <c r="BK134" i="2"/>
  <c r="J126" i="2"/>
  <c r="BK122" i="5"/>
  <c r="BK212" i="4"/>
  <c r="BK205" i="4"/>
  <c r="BK183" i="4"/>
  <c r="J180" i="4"/>
  <c r="J177" i="4"/>
  <c r="BK171" i="4"/>
  <c r="BK168" i="4"/>
  <c r="BK165" i="4"/>
  <c r="BK162" i="4"/>
  <c r="J156" i="4"/>
  <c r="BK150" i="4"/>
  <c r="J147" i="4"/>
  <c r="J138" i="4"/>
  <c r="J122" i="4"/>
  <c r="J203" i="3"/>
  <c r="BK199" i="3"/>
  <c r="BK190" i="3"/>
  <c r="BK177" i="3"/>
  <c r="J174" i="3"/>
  <c r="J171" i="3"/>
  <c r="J167" i="3"/>
  <c r="BK165" i="3"/>
  <c r="J162" i="3"/>
  <c r="J160" i="3"/>
  <c r="BK150" i="3"/>
  <c r="BK137" i="3"/>
  <c r="J128" i="3"/>
  <c r="BK322" i="2"/>
  <c r="J318" i="2"/>
  <c r="J314" i="2"/>
  <c r="J290" i="2"/>
  <c r="J287" i="2"/>
  <c r="BK284" i="2"/>
  <c r="J271" i="2"/>
  <c r="BK269" i="2"/>
  <c r="BK266" i="2"/>
  <c r="BK260" i="2"/>
  <c r="J254" i="2"/>
  <c r="J243" i="2"/>
  <c r="BK228" i="2"/>
  <c r="BK224" i="2"/>
  <c r="BK220" i="2"/>
  <c r="J217" i="2"/>
  <c r="BK213" i="2"/>
  <c r="BK206" i="2"/>
  <c r="BK202" i="2"/>
  <c r="BK198" i="2"/>
  <c r="BK190" i="2"/>
  <c r="BK186" i="2"/>
  <c r="BK184" i="2"/>
  <c r="J180" i="2"/>
  <c r="J172" i="2"/>
  <c r="BK163" i="2"/>
  <c r="J156" i="2"/>
  <c r="BK154" i="2"/>
  <c r="BK151" i="2"/>
  <c r="BK148" i="2"/>
  <c r="BK129" i="2"/>
  <c r="BK122" i="2"/>
  <c r="R121" i="2" l="1"/>
  <c r="R120" i="2" s="1"/>
  <c r="R119" i="2" s="1"/>
  <c r="R300" i="2"/>
  <c r="P121" i="3"/>
  <c r="P120" i="3" s="1"/>
  <c r="T198" i="3"/>
  <c r="BK121" i="4"/>
  <c r="BK120" i="4"/>
  <c r="T195" i="4"/>
  <c r="BK118" i="5"/>
  <c r="BK117" i="5" s="1"/>
  <c r="J117" i="5" s="1"/>
  <c r="J96" i="5" s="1"/>
  <c r="P121" i="2"/>
  <c r="P120" i="2" s="1"/>
  <c r="BK300" i="2"/>
  <c r="J300" i="2" s="1"/>
  <c r="J99" i="2" s="1"/>
  <c r="BK121" i="3"/>
  <c r="BK120" i="3"/>
  <c r="BK198" i="3"/>
  <c r="J198" i="3"/>
  <c r="J99" i="3" s="1"/>
  <c r="P121" i="4"/>
  <c r="P120" i="4" s="1"/>
  <c r="R195" i="4"/>
  <c r="P118" i="5"/>
  <c r="P117" i="5"/>
  <c r="AU98" i="1" s="1"/>
  <c r="BK121" i="2"/>
  <c r="J121" i="2" s="1"/>
  <c r="J98" i="2" s="1"/>
  <c r="T300" i="2"/>
  <c r="R121" i="3"/>
  <c r="R120" i="3" s="1"/>
  <c r="P198" i="3"/>
  <c r="T121" i="4"/>
  <c r="T120" i="4"/>
  <c r="T119" i="4" s="1"/>
  <c r="BK195" i="4"/>
  <c r="J195" i="4" s="1"/>
  <c r="J99" i="4" s="1"/>
  <c r="R118" i="5"/>
  <c r="R117" i="5" s="1"/>
  <c r="T121" i="2"/>
  <c r="T120" i="2"/>
  <c r="T119" i="2" s="1"/>
  <c r="P300" i="2"/>
  <c r="T121" i="3"/>
  <c r="T120" i="3"/>
  <c r="T119" i="3" s="1"/>
  <c r="R198" i="3"/>
  <c r="R121" i="4"/>
  <c r="R120" i="4"/>
  <c r="R119" i="4" s="1"/>
  <c r="P195" i="4"/>
  <c r="T118" i="5"/>
  <c r="T117" i="5" s="1"/>
  <c r="J92" i="2"/>
  <c r="J113" i="2"/>
  <c r="BE134" i="2"/>
  <c r="BE140" i="2"/>
  <c r="BE172" i="2"/>
  <c r="BE178" i="2"/>
  <c r="BE210" i="2"/>
  <c r="BE231" i="2"/>
  <c r="BE236" i="2"/>
  <c r="BE239" i="2"/>
  <c r="BE278" i="2"/>
  <c r="BE296" i="2"/>
  <c r="BE303" i="2"/>
  <c r="J89" i="3"/>
  <c r="F92" i="3"/>
  <c r="BE143" i="3"/>
  <c r="BE152" i="3"/>
  <c r="BE165" i="3"/>
  <c r="BE182" i="3"/>
  <c r="BE203" i="3"/>
  <c r="BE216" i="3"/>
  <c r="E109" i="4"/>
  <c r="F116" i="4"/>
  <c r="BE130" i="4"/>
  <c r="BE134" i="4"/>
  <c r="BE144" i="4"/>
  <c r="BE147" i="4"/>
  <c r="BE174" i="4"/>
  <c r="BE186" i="4"/>
  <c r="BE199" i="4"/>
  <c r="E85" i="5"/>
  <c r="F92" i="5"/>
  <c r="BE119" i="5"/>
  <c r="J91" i="2"/>
  <c r="BE126" i="2"/>
  <c r="BE137" i="2"/>
  <c r="BE151" i="2"/>
  <c r="BE174" i="2"/>
  <c r="BE186" i="2"/>
  <c r="BE190" i="2"/>
  <c r="BE194" i="2"/>
  <c r="BE198" i="2"/>
  <c r="BE206" i="2"/>
  <c r="BE213" i="2"/>
  <c r="BE224" i="2"/>
  <c r="BE248" i="2"/>
  <c r="BE251" i="2"/>
  <c r="BE260" i="2"/>
  <c r="BE263" i="2"/>
  <c r="BE275" i="2"/>
  <c r="BE281" i="2"/>
  <c r="BE298" i="2"/>
  <c r="BE307" i="2"/>
  <c r="BE318" i="2"/>
  <c r="J91" i="3"/>
  <c r="E109" i="3"/>
  <c r="BE190" i="3"/>
  <c r="BE192" i="3"/>
  <c r="BE212" i="3"/>
  <c r="J89" i="4"/>
  <c r="J92" i="4"/>
  <c r="BE153" i="4"/>
  <c r="BE168" i="4"/>
  <c r="BE183" i="4"/>
  <c r="BE192" i="4"/>
  <c r="BE196" i="4"/>
  <c r="BE205" i="4"/>
  <c r="BE208" i="4"/>
  <c r="J91" i="5"/>
  <c r="F92" i="2"/>
  <c r="BE122" i="2"/>
  <c r="BE146" i="2"/>
  <c r="BE154" i="2"/>
  <c r="BE156" i="2"/>
  <c r="BE163" i="2"/>
  <c r="BE166" i="2"/>
  <c r="BE169" i="2"/>
  <c r="BE180" i="2"/>
  <c r="BE184" i="2"/>
  <c r="BE220" i="2"/>
  <c r="BE243" i="2"/>
  <c r="BE245" i="2"/>
  <c r="BE254" i="2"/>
  <c r="BE257" i="2"/>
  <c r="BE269" i="2"/>
  <c r="BE290" i="2"/>
  <c r="BE314" i="2"/>
  <c r="BE322" i="2"/>
  <c r="J92" i="3"/>
  <c r="BE122" i="3"/>
  <c r="BE125" i="3"/>
  <c r="BE128" i="3"/>
  <c r="BE137" i="3"/>
  <c r="BE140" i="3"/>
  <c r="BE150" i="3"/>
  <c r="BE154" i="3"/>
  <c r="BE160" i="3"/>
  <c r="BE167" i="3"/>
  <c r="BE177" i="3"/>
  <c r="BE184" i="3"/>
  <c r="BE196" i="3"/>
  <c r="BE199" i="3"/>
  <c r="BE209" i="3"/>
  <c r="BE219" i="3"/>
  <c r="J91" i="4"/>
  <c r="BE141" i="4"/>
  <c r="BE150" i="4"/>
  <c r="BE162" i="4"/>
  <c r="BE171" i="4"/>
  <c r="BE177" i="4"/>
  <c r="BE180" i="4"/>
  <c r="BE189" i="4"/>
  <c r="BE216" i="4"/>
  <c r="J111" i="5"/>
  <c r="BE125" i="5"/>
  <c r="BE131" i="5"/>
  <c r="BE137" i="5"/>
  <c r="BE140" i="5"/>
  <c r="E85" i="2"/>
  <c r="BE129" i="2"/>
  <c r="BE148" i="2"/>
  <c r="BE202" i="2"/>
  <c r="BE204" i="2"/>
  <c r="BE217" i="2"/>
  <c r="BE222" i="2"/>
  <c r="BE228" i="2"/>
  <c r="BE233" i="2"/>
  <c r="BE266" i="2"/>
  <c r="BE271" i="2"/>
  <c r="BE273" i="2"/>
  <c r="BE284" i="2"/>
  <c r="BE287" i="2"/>
  <c r="BE293" i="2"/>
  <c r="BE301" i="2"/>
  <c r="BE326" i="2"/>
  <c r="BE330" i="2"/>
  <c r="BE334" i="2"/>
  <c r="BE131" i="3"/>
  <c r="BE145" i="3"/>
  <c r="BE148" i="3"/>
  <c r="BE157" i="3"/>
  <c r="BE162" i="3"/>
  <c r="BE171" i="3"/>
  <c r="BE174" i="3"/>
  <c r="BE180" i="3"/>
  <c r="BE186" i="3"/>
  <c r="BE188" i="3"/>
  <c r="BE194" i="3"/>
  <c r="BE205" i="3"/>
  <c r="BE122" i="4"/>
  <c r="BE126" i="4"/>
  <c r="BE138" i="4"/>
  <c r="BE156" i="4"/>
  <c r="BE159" i="4"/>
  <c r="BE165" i="4"/>
  <c r="BE201" i="4"/>
  <c r="BE212" i="4"/>
  <c r="J92" i="5"/>
  <c r="BE122" i="5"/>
  <c r="BE128" i="5"/>
  <c r="BE134" i="5"/>
  <c r="F37" i="3"/>
  <c r="BD96" i="1" s="1"/>
  <c r="J34" i="5"/>
  <c r="AW98" i="1" s="1"/>
  <c r="J34" i="2"/>
  <c r="AW95" i="1" s="1"/>
  <c r="J34" i="3"/>
  <c r="AW96" i="1" s="1"/>
  <c r="F35" i="4"/>
  <c r="BB97" i="1" s="1"/>
  <c r="F37" i="5"/>
  <c r="BD98" i="1" s="1"/>
  <c r="F36" i="2"/>
  <c r="BC95" i="1" s="1"/>
  <c r="J34" i="4"/>
  <c r="AW97" i="1" s="1"/>
  <c r="F36" i="4"/>
  <c r="BC97" i="1" s="1"/>
  <c r="F34" i="5"/>
  <c r="BA98" i="1" s="1"/>
  <c r="F36" i="5"/>
  <c r="BC98" i="1" s="1"/>
  <c r="F35" i="3"/>
  <c r="BB96" i="1" s="1"/>
  <c r="F34" i="3"/>
  <c r="BA96" i="1" s="1"/>
  <c r="F36" i="3"/>
  <c r="BC96" i="1" s="1"/>
  <c r="F34" i="2"/>
  <c r="BA95" i="1" s="1"/>
  <c r="F37" i="2"/>
  <c r="BD95" i="1" s="1"/>
  <c r="F37" i="4"/>
  <c r="BD97" i="1" s="1"/>
  <c r="F35" i="2"/>
  <c r="BB95" i="1" s="1"/>
  <c r="F34" i="4"/>
  <c r="BA97" i="1" s="1"/>
  <c r="F35" i="5"/>
  <c r="BB98" i="1" s="1"/>
  <c r="BK119" i="3" l="1"/>
  <c r="J119" i="3" s="1"/>
  <c r="J30" i="3" s="1"/>
  <c r="AG96" i="1" s="1"/>
  <c r="BK119" i="4"/>
  <c r="J119" i="4" s="1"/>
  <c r="J30" i="4" s="1"/>
  <c r="AG97" i="1" s="1"/>
  <c r="P119" i="3"/>
  <c r="AU96" i="1" s="1"/>
  <c r="P119" i="4"/>
  <c r="AU97" i="1" s="1"/>
  <c r="P119" i="2"/>
  <c r="AU95" i="1" s="1"/>
  <c r="R119" i="3"/>
  <c r="J120" i="3"/>
  <c r="J97" i="3"/>
  <c r="J120" i="4"/>
  <c r="J97" i="4" s="1"/>
  <c r="J121" i="4"/>
  <c r="J98" i="4"/>
  <c r="J118" i="5"/>
  <c r="J97" i="5" s="1"/>
  <c r="BK120" i="2"/>
  <c r="J120" i="2"/>
  <c r="J97" i="2" s="1"/>
  <c r="J121" i="3"/>
  <c r="J98" i="3" s="1"/>
  <c r="J30" i="5"/>
  <c r="AG98" i="1" s="1"/>
  <c r="J33" i="2"/>
  <c r="AV95" i="1" s="1"/>
  <c r="AT95" i="1" s="1"/>
  <c r="BA94" i="1"/>
  <c r="W30" i="1"/>
  <c r="F33" i="2"/>
  <c r="AZ95" i="1" s="1"/>
  <c r="F33" i="5"/>
  <c r="AZ98" i="1"/>
  <c r="J33" i="5"/>
  <c r="AV98" i="1" s="1"/>
  <c r="AT98" i="1" s="1"/>
  <c r="BB94" i="1"/>
  <c r="AX94" i="1" s="1"/>
  <c r="J33" i="3"/>
  <c r="AV96" i="1" s="1"/>
  <c r="AT96" i="1" s="1"/>
  <c r="F33" i="4"/>
  <c r="AZ97" i="1"/>
  <c r="J33" i="4"/>
  <c r="AV97" i="1" s="1"/>
  <c r="AT97" i="1" s="1"/>
  <c r="BC94" i="1"/>
  <c r="W32" i="1"/>
  <c r="BD94" i="1"/>
  <c r="W33" i="1" s="1"/>
  <c r="F33" i="3"/>
  <c r="AZ96" i="1" s="1"/>
  <c r="J39" i="4" l="1"/>
  <c r="J39" i="5"/>
  <c r="J39" i="3"/>
  <c r="BK119" i="2"/>
  <c r="J119" i="2"/>
  <c r="J96" i="2"/>
  <c r="J96" i="4"/>
  <c r="J96" i="3"/>
  <c r="AN96" i="1"/>
  <c r="AN98" i="1"/>
  <c r="AN97" i="1"/>
  <c r="AU94" i="1"/>
  <c r="AZ94" i="1"/>
  <c r="AV94" i="1"/>
  <c r="AK29" i="1" s="1"/>
  <c r="W31" i="1"/>
  <c r="AY94" i="1"/>
  <c r="AW94" i="1"/>
  <c r="AK30" i="1"/>
  <c r="J30" i="2" l="1"/>
  <c r="AG95" i="1"/>
  <c r="AN95" i="1"/>
  <c r="W29" i="1"/>
  <c r="AT94" i="1"/>
  <c r="J39" i="2" l="1"/>
  <c r="AG94" i="1"/>
  <c r="AK26" i="1"/>
  <c r="AK35" i="1" s="1"/>
  <c r="AN94" i="1" l="1"/>
</calcChain>
</file>

<file path=xl/sharedStrings.xml><?xml version="1.0" encoding="utf-8"?>
<sst xmlns="http://schemas.openxmlformats.org/spreadsheetml/2006/main" count="4455" uniqueCount="738">
  <si>
    <t>Export Komplet</t>
  </si>
  <si>
    <t/>
  </si>
  <si>
    <t>2.0</t>
  </si>
  <si>
    <t>ZAMOK</t>
  </si>
  <si>
    <t>False</t>
  </si>
  <si>
    <t>{07f41a82-ebd5-4a52-8583-46e15be280b1}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</si>
  <si>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</si>
  <si>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</si>
  <si>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</si>
  <si>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</si>
  <si>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</si>
  <si>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</si>
  <si>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</si>
  <si>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</si>
  <si>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63520156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</si>
  <si>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</si>
  <si>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</si>
  <si>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výhybek a staničních kolejí v obvodu  žst. Ostrava hlavní nádraží</t>
  </si>
  <si>
    <t>KSO:</t>
  </si>
  <si>
    <t>CC-CZ:</t>
  </si>
  <si>
    <t>Místo:</t>
  </si>
  <si>
    <t>PS Ostrava</t>
  </si>
  <si>
    <t>Datum:</t>
  </si>
  <si>
    <t>28. 5. 2020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</si>
  <si>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</si>
  <si>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</si>
  <si>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</si>
  <si>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</si>
  <si>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</si>
  <si>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</si>
  <si>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</si>
  <si>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</si>
  <si>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</si>
  <si>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</si>
  <si>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</si>
  <si>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</si>
  <si>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</si>
  <si>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</si>
  <si>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</si>
  <si>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</si>
  <si>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</si>
  <si>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</si>
  <si>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</si>
  <si>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</si>
  <si>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</si>
  <si>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</si>
  <si>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</si>
  <si>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</si>
  <si>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</si>
  <si>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</si>
  <si>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</si>
  <si>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</si>
  <si>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</si>
  <si>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</si>
  <si>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</si>
  <si>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</si>
  <si>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</si>
  <si>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</si>
  <si>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</si>
  <si>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</si>
  <si>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</si>
  <si>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</si>
  <si>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</si>
  <si>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</si>
  <si>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</si>
  <si>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</si>
  <si>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</si>
  <si>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</si>
  <si>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</si>
  <si>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</si>
  <si>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</si>
  <si>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</si>
  <si>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</si>
  <si>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</si>
  <si>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</si>
  <si>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</si>
  <si>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</si>
  <si>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</si>
  <si>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</si>
  <si>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</si>
  <si>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</si>
  <si>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</si>
  <si>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</si>
  <si>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výhybek č. 279N, 318, 331, 333 s přípoji v žst. Ostrava hl. n. – pravé.</t>
  </si>
  <si>
    <t>STA</t>
  </si>
  <si>
    <t>1</t>
  </si>
  <si>
    <t>{e205aaa0-e9e6-48ec-8501-d1e0dacaf95f}</t>
  </si>
  <si>
    <t>2</t>
  </si>
  <si>
    <t>SO 02</t>
  </si>
  <si>
    <t>Úprava kolejiště v žst. Ostrava hl. n. báňské.</t>
  </si>
  <si>
    <t>{d3e430de-2c7c-4c48-b7bf-922ab942992e}</t>
  </si>
  <si>
    <t>SO 03</t>
  </si>
  <si>
    <t>Výměna výhybkových pražců ve výhybce S49 19-190, T10.</t>
  </si>
  <si>
    <t>{32e2a0c4-e682-4861-9d79-c8a4e05b24a2}</t>
  </si>
  <si>
    <t>VON</t>
  </si>
  <si>
    <t>{49779dff-789d-456f-9f7f-8c7698ab16ae}</t>
  </si>
  <si>
    <t>KRYCÍ LIST SOUPISU PRACÍ</t>
  </si>
  <si>
    <t>Objekt:</t>
  </si>
  <si>
    <t>SO 01 - Oprava výhybek č. 279N, 318, 331, 333 s přípoji v žst. Ostrava hl. n. – pravé.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</si>
  <si>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</si>
  <si>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</si>
  <si>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</si>
  <si>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</si>
  <si>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</si>
  <si>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</si>
  <si>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</si>
  <si>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</si>
  <si>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</si>
  <si>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</si>
  <si>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</si>
  <si>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</si>
  <si>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</si>
  <si>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</si>
  <si>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</si>
  <si>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</si>
  <si>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</si>
  <si>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</si>
  <si>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</si>
  <si>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</si>
  <si>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</si>
  <si>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</si>
  <si>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</si>
  <si>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</si>
  <si>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</si>
  <si>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</si>
  <si>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</si>
  <si>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5907050120</t>
  </si>
  <si>
    <t>Dělení kolejnic kyslíkem tv. S49</t>
  </si>
  <si>
    <t>kus</t>
  </si>
  <si>
    <t>Sborník UOŽI 01 2020</t>
  </si>
  <si>
    <t>4</t>
  </si>
  <si>
    <t>1761041675</t>
  </si>
  <si>
    <t>PP</t>
  </si>
  <si>
    <t>Dělení kolejnic kyslíkem tv. S49. Poznámka: 1. V cenách jsou započteny náklady na manipulaci, podložení, označení a provedení řezu kolejnice.</t>
  </si>
  <si>
    <t>P</t>
  </si>
  <si>
    <t>Poznámka k položce:_x000D_
Řez=kus</t>
  </si>
  <si>
    <t>VV</t>
  </si>
  <si>
    <t>8+14+2+10</t>
  </si>
  <si>
    <t>5908005430</t>
  </si>
  <si>
    <t>Oprava kolejnicového styku demontáž spojek tv. S49</t>
  </si>
  <si>
    <t>styk</t>
  </si>
  <si>
    <t>-571208563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</si>
  <si>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</si>
  <si>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</si>
  <si>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3</t>
  </si>
  <si>
    <t>5999010010</t>
  </si>
  <si>
    <t>Vyjmutí a snesení konstrukcí nebo dílů hmotnosti do 10 t</t>
  </si>
  <si>
    <t>t</t>
  </si>
  <si>
    <t>2111925693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</si>
  <si>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</si>
  <si>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14,660+13,830+13,830+17,610"výhybky</t>
  </si>
  <si>
    <t>148,20*0,293042+87,00*0,293042+18,60*0,293042+25,00*0,293042"KP</t>
  </si>
  <si>
    <t>Součet</t>
  </si>
  <si>
    <t>5905055010</t>
  </si>
  <si>
    <t>Odstranění stávajícího kolejového lože odtěžením v koleji</t>
  </si>
  <si>
    <t>m3</t>
  </si>
  <si>
    <t>1149793354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</si>
  <si>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</si>
  <si>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278,80*1,367</t>
  </si>
  <si>
    <t>5905055020</t>
  </si>
  <si>
    <t>Odstranění stávajícího kolejového lože odtěžením ve výhybce</t>
  </si>
  <si>
    <t>963013799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</si>
  <si>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</si>
  <si>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58,000+51,000+51,000+62,000</t>
  </si>
  <si>
    <t>6</t>
  </si>
  <si>
    <t>5915010020</t>
  </si>
  <si>
    <t>Těžení zeminy nebo horniny železničního spodku II. třídy</t>
  </si>
  <si>
    <t>-736261537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</si>
  <si>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</si>
  <si>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(29,554*3,40+29,554*1,80/2)*0,10+(27,138*3,40+27,138*1,80/2)*0,10</t>
  </si>
  <si>
    <t>(27,138*3,40+27,138*1,80/2)*0,10+(33,231*3,40+33,231*1,80/2)*0,10</t>
  </si>
  <si>
    <t>(278,80*3,40)*0,10+3*(3,60*3,40*0,10)</t>
  </si>
  <si>
    <t>7</t>
  </si>
  <si>
    <t>5906010010</t>
  </si>
  <si>
    <t>Ruční výměna pražce v KL zapuštěném pražec dřevěný příčný nevystrojený</t>
  </si>
  <si>
    <t>1145623273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</si>
  <si>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</si>
  <si>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</t>
  </si>
  <si>
    <t>5907015040</t>
  </si>
  <si>
    <t>Ojedinělá výměna kolejnic stávající upevnění tv. S49 rozdělení "d"</t>
  </si>
  <si>
    <t>m</t>
  </si>
  <si>
    <t>-1030688397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</si>
  <si>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</si>
  <si>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2*5,69</t>
  </si>
  <si>
    <t>9</t>
  </si>
  <si>
    <t>5907035220</t>
  </si>
  <si>
    <t>Úprava dilatačních spár kolejnic tv. S49 rozdělení "d"</t>
  </si>
  <si>
    <t>-1953964690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</si>
  <si>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</si>
  <si>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2*10,00</t>
  </si>
  <si>
    <t>10</t>
  </si>
  <si>
    <t>5908050007</t>
  </si>
  <si>
    <t>Výměna upevnění podkladnicového komplety</t>
  </si>
  <si>
    <t>úl.pl.</t>
  </si>
  <si>
    <t>529811968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</si>
  <si>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</si>
  <si>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11</t>
  </si>
  <si>
    <t>5914075110</t>
  </si>
  <si>
    <t>Zřízení konstrukční vrstvy pražcového podloží včetně geotextilie tl. 0,15 m</t>
  </si>
  <si>
    <t>m2</t>
  </si>
  <si>
    <t>1111396193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</si>
  <si>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</si>
  <si>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Poznámka k položce:_x000D_
VL Ž4 typ 3</t>
  </si>
  <si>
    <t>33,231*3,40+33,231*1,80/2+33,231*3,40+33,231*1,80/2</t>
  </si>
  <si>
    <t>252,519*3,40+3*(3,60*3,40)</t>
  </si>
  <si>
    <t>12</t>
  </si>
  <si>
    <t>5905060010</t>
  </si>
  <si>
    <t>Zřízení nového kolejového lože v koleji</t>
  </si>
  <si>
    <t>1486823347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</si>
  <si>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</si>
  <si>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252,519*1,367</t>
  </si>
  <si>
    <t>13</t>
  </si>
  <si>
    <t>5905060020</t>
  </si>
  <si>
    <t>Zřízení nového kolejového lože ve výhybce</t>
  </si>
  <si>
    <t>1778522642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</si>
  <si>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</si>
  <si>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4*59,000</t>
  </si>
  <si>
    <t>14</t>
  </si>
  <si>
    <t>5911651040</t>
  </si>
  <si>
    <t>Montáž srdcovkové části výhybky jednoduché dřevěné pražce soustavy S49</t>
  </si>
  <si>
    <t>-857372764</t>
  </si>
  <si>
    <t>Montáž srdcovkové části výhybky jednoduché dřevěné pražce soustavy S49. Poznámka: 1. V cenách jsou započteny náklady na montáž srdcovkové části na pražcovém podloží podle montážního plánu s vystrojenými pražci a ošetření kluzných částí výhybky mazivem. Položka se použije u výhybek s předmontovanou výměnovou a střední částí. 2. V cenách nejsou obsaženy náklady na dodávku materiálu.</t>
  </si>
  <si>
    <t>4*(2*8,00)</t>
  </si>
  <si>
    <t>5911529030</t>
  </si>
  <si>
    <t>Montáž čelisťového závěru výhybky jednoduché bez žlabového pražce soustavy S49</t>
  </si>
  <si>
    <t>-1647502557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</si>
  <si>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</si>
  <si>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16</t>
  </si>
  <si>
    <t>5999015010</t>
  </si>
  <si>
    <t>Vložení konstrukcí nebo dílů hmotnosti do 10 t</t>
  </si>
  <si>
    <t>619783765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</si>
  <si>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</si>
  <si>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4*16,525"výhybky</t>
  </si>
  <si>
    <t>17</t>
  </si>
  <si>
    <t>5906130080</t>
  </si>
  <si>
    <t>Montáž kolejového roštu v ose koleje pražce dřevěné nevystrojené tv. S49 rozdělení "d"</t>
  </si>
  <si>
    <t>km</t>
  </si>
  <si>
    <t>691164481</t>
  </si>
  <si>
    <t>Montáž kolejového roštu v ose koleje pražce dřevěné nevystrojené tv. S49 rozdělení "d". Poznámka: 1. V cenách jsou započteny náklady na manipulaci a montáž KR, u pražců dřevěných nevystrojených i na vrtání pražců. 2. V cenách nejsou obsaženy náklady na dodávku materiálu.</t>
  </si>
  <si>
    <t>18</t>
  </si>
  <si>
    <t>5907010080</t>
  </si>
  <si>
    <t>Výměna LISŮ tv. S49 rozdělení "d"</t>
  </si>
  <si>
    <t>-723418977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</si>
  <si>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</si>
  <si>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</si>
  <si>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2*4,00</t>
  </si>
  <si>
    <t>19</t>
  </si>
  <si>
    <t>5910020030</t>
  </si>
  <si>
    <t>Svařování kolejnic termitem plný předehřev standardní spára svar sériový tv. S49</t>
  </si>
  <si>
    <t>svar</t>
  </si>
  <si>
    <t>91013944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</si>
  <si>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</si>
  <si>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</t>
  </si>
  <si>
    <t>5910050020</t>
  </si>
  <si>
    <t>Umožnění volné dilatace dílů výhybek demontáž upevňovadel výhybka II. generace</t>
  </si>
  <si>
    <t>-508994490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</si>
  <si>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</si>
  <si>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Poznámka k položce:_x000D_
Rozvinutá délka výhybky=m</t>
  </si>
  <si>
    <t>4*49,85</t>
  </si>
  <si>
    <t>5910050120</t>
  </si>
  <si>
    <t>Umožnění volné dilatace dílů výhybek montáž upevňovadel výhybka II. generace</t>
  </si>
  <si>
    <t>1419267019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</si>
  <si>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</si>
  <si>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22</t>
  </si>
  <si>
    <t>5910040320</t>
  </si>
  <si>
    <t>Umožnění volné dilatace kolejnice demontáž upevňovadel s osazením kluzných podložek rozdělení pražců "d"</t>
  </si>
  <si>
    <t>1747153648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</si>
  <si>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</si>
  <si>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2*285,00</t>
  </si>
  <si>
    <t>23</t>
  </si>
  <si>
    <t>5910040420</t>
  </si>
  <si>
    <t>Umožnění volné dilatace kolejnice montáž upevňovadel s odstraněním kluzných podložek rozdělení pražců "d"</t>
  </si>
  <si>
    <t>1519788742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</si>
  <si>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</si>
  <si>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24</t>
  </si>
  <si>
    <t>5910035030</t>
  </si>
  <si>
    <t>Dosažení dovolené upínací teploty v BK prodloužením kolejnicového pásu v koleji tv. S49</t>
  </si>
  <si>
    <t>-993431920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</si>
  <si>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</si>
  <si>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25</t>
  </si>
  <si>
    <t>7594105360</t>
  </si>
  <si>
    <t>Montáž lanového propojení stykového č.v. 70 301</t>
  </si>
  <si>
    <t>2054273825</t>
  </si>
  <si>
    <t>Montáž lanového propojení stykového č.v. 70 301 - rozměření místa připojení, případné vyvrtání otvorů, montáž kompletní sady lanových propojení dvojice stykových transformátorů</t>
  </si>
  <si>
    <t>26</t>
  </si>
  <si>
    <t>5909042010</t>
  </si>
  <si>
    <t>Přesná úprava GPK výhybky směrové a výškové uspořádání pražce dřevěné nebo ocelové</t>
  </si>
  <si>
    <t>1508719078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</si>
  <si>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</si>
  <si>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4*49,85+43,75+49,85+29,98+43,75</t>
  </si>
  <si>
    <t>27</t>
  </si>
  <si>
    <t>5909032010</t>
  </si>
  <si>
    <t>Přesná úprava GPK koleje směrové a výškové uspořádání pražce dřevěné nebo ocelové</t>
  </si>
  <si>
    <t>1196097909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</si>
  <si>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</si>
  <si>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</si>
  <si>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28</t>
  </si>
  <si>
    <t>5909040010</t>
  </si>
  <si>
    <t>Následná úprava GPK výhybky směrové a výškové uspořádání pražce dřevěné nebo ocelové</t>
  </si>
  <si>
    <t>-354890945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</si>
  <si>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</si>
  <si>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4*49,85+43,75+43,75</t>
  </si>
  <si>
    <t>29</t>
  </si>
  <si>
    <t>5909030010</t>
  </si>
  <si>
    <t>Následná úprava GPK koleje směrové a výškové uspořádání pražce dřevěné nebo ocelové</t>
  </si>
  <si>
    <t>1482346033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</si>
  <si>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</si>
  <si>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30</t>
  </si>
  <si>
    <t>5905105040</t>
  </si>
  <si>
    <t>Doplnění KL kamenivem souvisle strojně ve výhybce</t>
  </si>
  <si>
    <t>-418045006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</si>
  <si>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</si>
  <si>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31</t>
  </si>
  <si>
    <t>5905105030</t>
  </si>
  <si>
    <t>Doplnění KL kamenivem souvisle strojně v koleji</t>
  </si>
  <si>
    <t>804319270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</si>
  <si>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</si>
  <si>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32</t>
  </si>
  <si>
    <t>5905110020</t>
  </si>
  <si>
    <t>Snížení KL pod patou kolejnice ve výhybce</t>
  </si>
  <si>
    <t>686138957</t>
  </si>
  <si>
    <t>Snížení KL pod patou kolejnice ve výhybce. Poznámka: 1. V cenách jsou započteny náklady na snížení KL pod patou kolejnice ručně vidlemi. 2. V cenách nejsou obsaženy náklady na doplnění a dodávku kameniva.</t>
  </si>
  <si>
    <t>33</t>
  </si>
  <si>
    <t>5905110010</t>
  </si>
  <si>
    <t>Snížení KL pod patou kolejnice v koleji</t>
  </si>
  <si>
    <t>-550098278</t>
  </si>
  <si>
    <t>Snížení KL pod patou kolejnice v koleji. Poznámka: 1. V cenách jsou započteny náklady na snížení KL pod patou kolejnice ručně vidlemi. 2. V cenách nejsou obsaženy náklady na doplnění a dodávku kameniva.</t>
  </si>
  <si>
    <t>34</t>
  </si>
  <si>
    <t>5905020010</t>
  </si>
  <si>
    <t>Oprava stezky strojně s odstraněním drnu a nánosu do 10 cm</t>
  </si>
  <si>
    <t>425366202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</si>
  <si>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</si>
  <si>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35</t>
  </si>
  <si>
    <t>5905025110</t>
  </si>
  <si>
    <t>Doplnění stezky štěrkodrtí souvislé</t>
  </si>
  <si>
    <t>403408171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</si>
  <si>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</si>
  <si>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642,00*1,20*0,10</t>
  </si>
  <si>
    <t>36</t>
  </si>
  <si>
    <t>5905023030</t>
  </si>
  <si>
    <t>Úprava povrchu stezky rozprostřením štěrkodrtě přes 5 do 10 cm</t>
  </si>
  <si>
    <t>-1540415135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</si>
  <si>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</si>
  <si>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642,00*1,20</t>
  </si>
  <si>
    <t>37</t>
  </si>
  <si>
    <t>5911655040</t>
  </si>
  <si>
    <t>Demontáž jednoduché výhybky na úložišti dřevěné pražce soustavy S49</t>
  </si>
  <si>
    <t>-1344658369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</si>
  <si>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</si>
  <si>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48,20+43,75+43,75+49,85</t>
  </si>
  <si>
    <t>38</t>
  </si>
  <si>
    <t>5906135070</t>
  </si>
  <si>
    <t>Demontáž kolejového roštu koleje na úložišti pražce dřevěné tv. S49 rozdělení "c"</t>
  </si>
  <si>
    <t>752076449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</si>
  <si>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</si>
  <si>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39</t>
  </si>
  <si>
    <t>M</t>
  </si>
  <si>
    <t>5955101000</t>
  </si>
  <si>
    <t>Kamenivo drcené štěrk frakce 31,5/63 třídy BI</t>
  </si>
  <si>
    <t>679038696</t>
  </si>
  <si>
    <t>345,193*1,70+236,000*1,70+35,000*1,70</t>
  </si>
  <si>
    <t>40</t>
  </si>
  <si>
    <t>5955101020</t>
  </si>
  <si>
    <t>Kamenivo drcené štěrkodrť frakce 0/32</t>
  </si>
  <si>
    <t>320198057</t>
  </si>
  <si>
    <t>146,686*1,80</t>
  </si>
  <si>
    <t>41</t>
  </si>
  <si>
    <t>5955101030</t>
  </si>
  <si>
    <t>Kamenivo drcené drť frakce 8/16</t>
  </si>
  <si>
    <t>-1338072355</t>
  </si>
  <si>
    <t>77,040*1,60</t>
  </si>
  <si>
    <t>42</t>
  </si>
  <si>
    <t>5964133005</t>
  </si>
  <si>
    <t>Geotextilie separační</t>
  </si>
  <si>
    <t>2090204590</t>
  </si>
  <si>
    <t>1466,895*1,05</t>
  </si>
  <si>
    <t>43</t>
  </si>
  <si>
    <t>5961116125 R</t>
  </si>
  <si>
    <t>Výhybka jednoduchá smontovaná pražce dřevěné Obl-j49-1:9-300(1179,936/239,000),L,l,d levá</t>
  </si>
  <si>
    <t>669601553</t>
  </si>
  <si>
    <t xml:space="preserve">Poznámka k položce:_x000D_
v.č. 279N - objednáno u DT Prostějov_x000D_
</t>
  </si>
  <si>
    <t>44</t>
  </si>
  <si>
    <t>5961116125</t>
  </si>
  <si>
    <t>Výhybka jednoduchá smontovaná pražce dřevěné J49 1:9-300 levá</t>
  </si>
  <si>
    <t>-2120482829</t>
  </si>
  <si>
    <t xml:space="preserve">Poznámka k položce:_x000D_
v.č. 318 - objednáno u DT Prostějov_x000D_
</t>
  </si>
  <si>
    <t>45</t>
  </si>
  <si>
    <t>5961116120</t>
  </si>
  <si>
    <t>Výhybka jednoduchá smontovaná pražce dřevěné J49 1:9-300 pravá</t>
  </si>
  <si>
    <t>-1060193036</t>
  </si>
  <si>
    <t xml:space="preserve">Poznámka k položce:_x000D_
v.č. 331 - objednáno u DT Prostějov_x000D_
</t>
  </si>
  <si>
    <t>46</t>
  </si>
  <si>
    <t>-633516601</t>
  </si>
  <si>
    <t xml:space="preserve">Poznámka k položce:_x000D_
v.č. 333 - objednáno u DT Prostějov_x000D_
</t>
  </si>
  <si>
    <t>47</t>
  </si>
  <si>
    <t>5957104025</t>
  </si>
  <si>
    <t>Kolejnicové pásy třídy R260 tv. 49 E1 délky 75 metrů</t>
  </si>
  <si>
    <t>1860268483</t>
  </si>
  <si>
    <t>48</t>
  </si>
  <si>
    <t>5957101050</t>
  </si>
  <si>
    <t>Kolejnice třídy R260 tv. 49 E1 délky 25,000 m</t>
  </si>
  <si>
    <t>-1281305929</t>
  </si>
  <si>
    <t>49</t>
  </si>
  <si>
    <t>5957134030</t>
  </si>
  <si>
    <t>Lepený izolovaný styk tv. S49 s tepelně zpracovanou hlavou délky 4,00 m</t>
  </si>
  <si>
    <t>-788166614</t>
  </si>
  <si>
    <t>50</t>
  </si>
  <si>
    <t>5956101005</t>
  </si>
  <si>
    <t>Pražec dřevěný příčný nevystrojený dub 2600x260x150 mm</t>
  </si>
  <si>
    <t>285478468</t>
  </si>
  <si>
    <t>392+2</t>
  </si>
  <si>
    <t>51</t>
  </si>
  <si>
    <t>5958140000</t>
  </si>
  <si>
    <t>Podkladnice žebrová tv. S4</t>
  </si>
  <si>
    <t>840403294</t>
  </si>
  <si>
    <t>784+4</t>
  </si>
  <si>
    <t>52</t>
  </si>
  <si>
    <t>5958134075</t>
  </si>
  <si>
    <t>Součásti upevňovací vrtule R1(145)</t>
  </si>
  <si>
    <t>2021217063</t>
  </si>
  <si>
    <t>3152+16</t>
  </si>
  <si>
    <t>53</t>
  </si>
  <si>
    <t>5958134040</t>
  </si>
  <si>
    <t>Součásti upevňovací kroužek pružný dvojitý Fe 6</t>
  </si>
  <si>
    <t>239496460</t>
  </si>
  <si>
    <t>54</t>
  </si>
  <si>
    <t>5958158070</t>
  </si>
  <si>
    <t>Podložka polyetylenová pod podkladnici 380/160/2 (S4, R4)</t>
  </si>
  <si>
    <t>-101175854</t>
  </si>
  <si>
    <t>788+4</t>
  </si>
  <si>
    <t>55</t>
  </si>
  <si>
    <t>5958158005</t>
  </si>
  <si>
    <t>Podložka pryžová pod patu kolejnice S49  183/126/6</t>
  </si>
  <si>
    <t>374133594</t>
  </si>
  <si>
    <t>56</t>
  </si>
  <si>
    <t>5958128005</t>
  </si>
  <si>
    <t>Komplety Skl 24 (šroub RS 0, matice M 22, podložka Uls 6)</t>
  </si>
  <si>
    <t>-1428588733</t>
  </si>
  <si>
    <t>1756+66+8</t>
  </si>
  <si>
    <t>57</t>
  </si>
  <si>
    <t>7594110915</t>
  </si>
  <si>
    <t>Lanové propojení s kolíkovým ukončením LLI 2xFe20/70 M16 norma 708549006 (HM0404223990716)</t>
  </si>
  <si>
    <t>-914719301</t>
  </si>
  <si>
    <t>58</t>
  </si>
  <si>
    <t>7594110925</t>
  </si>
  <si>
    <t>Lanové propojení s kolíkovým ukončením LLI 2xFe20/120 M16 norma 708549007 (HM0404223990733)</t>
  </si>
  <si>
    <t>128</t>
  </si>
  <si>
    <t>1301977457</t>
  </si>
  <si>
    <t>OST</t>
  </si>
  <si>
    <t>Ostatní</t>
  </si>
  <si>
    <t>59</t>
  </si>
  <si>
    <t>9909000400</t>
  </si>
  <si>
    <t>Poplatek za likvidaci plastových součástí</t>
  </si>
  <si>
    <t>512</t>
  </si>
  <si>
    <t>-588367199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</si>
  <si>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</si>
  <si>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60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</si>
  <si>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</si>
  <si>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</si>
  <si>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1492120942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</si>
  <si>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</si>
  <si>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</si>
  <si>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1"pryž. a PE podložky - odpad 0,400 t</t>
  </si>
  <si>
    <t>61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</si>
  <si>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</si>
  <si>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</si>
  <si>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-1815292231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</si>
  <si>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</si>
  <si>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</si>
  <si>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(381,120+222,000)*1,80"štěrk.lože - odpad</t>
  </si>
  <si>
    <t>148,801*2,00"zemina spodek - odpad</t>
  </si>
  <si>
    <t>63,000*2,00"zemina stezky - odpad</t>
  </si>
  <si>
    <t>62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</si>
  <si>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</si>
  <si>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</si>
  <si>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738786229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</si>
  <si>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</si>
  <si>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1047,528+264,035+123,264"štěrk, štěrkodrť, drť</t>
  </si>
  <si>
    <t>63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</si>
  <si>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</si>
  <si>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</si>
  <si>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-913690110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</si>
  <si>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</si>
  <si>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</si>
  <si>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</si>
  <si>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</si>
  <si>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-1984651365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</si>
  <si>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</si>
  <si>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25,930+0,488"kolejnice, LISy</t>
  </si>
  <si>
    <t>65</t>
  </si>
  <si>
    <t>-65870559</t>
  </si>
  <si>
    <t>38,218"dřevěné pražce</t>
  </si>
  <si>
    <t>66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</si>
  <si>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</si>
  <si>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</si>
  <si>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1520985403</t>
  </si>
  <si>
    <t>Doprava obousměrná (např. dodávek z vlastních zásob zhotovitele nebo objednatele nebo výzisku) mechanizací o nosnosti přes 3,5 t sypanin (kameniva, písku, suti, dlažebních kostek,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</si>
  <si>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10,891+0,616"svrškový materiál, geotextílie</t>
  </si>
  <si>
    <t>67</t>
  </si>
  <si>
    <t>9903200100</t>
  </si>
  <si>
    <t>Přeprava mechanizace na místo prováděných prací o hmotnosti přes 12 t přes 50 do 100 km</t>
  </si>
  <si>
    <t>1238519358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</si>
  <si>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</si>
  <si>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7"ASP,PUŠL,MHS,KOLEJ.JEŘÁB,JEŘÁB,ASP,PUŠL</t>
  </si>
  <si>
    <t>SO 02 - Úprava kolejiště v žst. Ostrava hl. n. báňské.</t>
  </si>
  <si>
    <t>5913240020</t>
  </si>
  <si>
    <t>Odstranění AB komunikace odtěžením nebo frézováním hloubky do 20 cm</t>
  </si>
  <si>
    <t>1737947645</t>
  </si>
  <si>
    <t>Odstranění AB komunikace odtěžením nebo frézováním hloubky do 20 cm. Poznámka: 1. V cenách jsou započteny náklady na odtěžení nebo frézování a naložení výzisku na dopravní prostředek.</t>
  </si>
  <si>
    <t>8,00*7,00</t>
  </si>
  <si>
    <t>-2119646556</t>
  </si>
  <si>
    <t>68977235</t>
  </si>
  <si>
    <t>-741426613</t>
  </si>
  <si>
    <t>469,30*0,293042"KP dřevo</t>
  </si>
  <si>
    <t>5,20*0,549253"KP beton</t>
  </si>
  <si>
    <t>5*14,490+2*17,620+1*11,150"výhybky</t>
  </si>
  <si>
    <t>-1270689710</t>
  </si>
  <si>
    <t>69,40*0,777</t>
  </si>
  <si>
    <t>-1938680269</t>
  </si>
  <si>
    <t>5906130170</t>
  </si>
  <si>
    <t>Montáž kolejového roštu v ose koleje pražce dřevěné vystrojené tv. S49 rozdělení "c"</t>
  </si>
  <si>
    <t>828358067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</si>
  <si>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</si>
  <si>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-77468100</t>
  </si>
  <si>
    <t>5910020130</t>
  </si>
  <si>
    <t>Svařování kolejnic termitem plný předehřev standardní spára svar jednotlivý tv. S49</t>
  </si>
  <si>
    <t>-182585937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</si>
  <si>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</si>
  <si>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5914150020</t>
  </si>
  <si>
    <t>Montáž zarážedla kolejnicového</t>
  </si>
  <si>
    <t>-1162849143</t>
  </si>
  <si>
    <t>Montáž zarážedla kolejnicového. Poznámka: 1. V cenách jsou započteny náklady na montáž podle vzorového listu. 2. V cenách nejsou obsaženy náklady na dodávku materiálu.</t>
  </si>
  <si>
    <t>5914152020</t>
  </si>
  <si>
    <t>Zřízení zarážedla kolejnicového</t>
  </si>
  <si>
    <t>536837695</t>
  </si>
  <si>
    <t>Zřízení zarážedla kolejnicového. Poznámka: 1. V cenách jsou započteny náklady na zřízení podle vzorového listu. 2. V cenách nejsou obsaženy náklady na dodávku materiálu.</t>
  </si>
  <si>
    <t>5906025010</t>
  </si>
  <si>
    <t>Výměna pražců po vyjmutí KR pražce dřevěné příčné nevystrojené</t>
  </si>
  <si>
    <t>-588115421</t>
  </si>
  <si>
    <t>Výměna pražců po vyjmutí KR pražce dřevěné příčné nevystrojené.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</si>
  <si>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</si>
  <si>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1320364850</t>
  </si>
  <si>
    <t>5915020010</t>
  </si>
  <si>
    <t>Povrchová úprava plochy železničního spodku</t>
  </si>
  <si>
    <t>-93334082</t>
  </si>
  <si>
    <t>Povrchová úprava plochy železničního spodku. Poznámka: 1. V cenách jsou započteny náklady na urovnání a úpravu ploch nebo skládek výzisku kameniva a zeminy s jejich případnou rekultivací.</t>
  </si>
  <si>
    <t>-1354560172</t>
  </si>
  <si>
    <t>(55,70+55,80+50,80+56,10+27,10+27,10+4,90+4,90+6,10+6,10+57,50+117,20)/1000</t>
  </si>
  <si>
    <t>5906135190</t>
  </si>
  <si>
    <t>Demontáž kolejového roštu koleje na úložišti pražce betonové tv. S49 "c"</t>
  </si>
  <si>
    <t>1664569849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</si>
  <si>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</si>
  <si>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-651714646</t>
  </si>
  <si>
    <t>5*43,75+2*49,85+1*29,98</t>
  </si>
  <si>
    <t>1578261502</t>
  </si>
  <si>
    <t>20+40</t>
  </si>
  <si>
    <t>-899661483</t>
  </si>
  <si>
    <t>160+320</t>
  </si>
  <si>
    <t>1852457705</t>
  </si>
  <si>
    <t>-409167865</t>
  </si>
  <si>
    <t>5964175005</t>
  </si>
  <si>
    <t>Zarážedlo kolejové tvaru S49</t>
  </si>
  <si>
    <t>836834077</t>
  </si>
  <si>
    <t>5962101035</t>
  </si>
  <si>
    <t>Návěstidlo reflexní posun zakázán</t>
  </si>
  <si>
    <t>1193569625</t>
  </si>
  <si>
    <t>5962113000</t>
  </si>
  <si>
    <t>Sloupek ocelový pozinkovaný 70 mm</t>
  </si>
  <si>
    <t>-1144436156</t>
  </si>
  <si>
    <t>5962114000</t>
  </si>
  <si>
    <t>Výstroj sloupku objímka 50 až 100 mm kompletní</t>
  </si>
  <si>
    <t>-210155931</t>
  </si>
  <si>
    <t>5962114015</t>
  </si>
  <si>
    <t>Výstroj sloupku víčko plast 70 mm</t>
  </si>
  <si>
    <t>-774532514</t>
  </si>
  <si>
    <t>5958107230</t>
  </si>
  <si>
    <t>Šroub výhybkový M24 x 495 mm</t>
  </si>
  <si>
    <t>-751007579</t>
  </si>
  <si>
    <t>-1104072375</t>
  </si>
  <si>
    <t>5958116000</t>
  </si>
  <si>
    <t>Matice M24</t>
  </si>
  <si>
    <t>1718911265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</si>
  <si>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</si>
  <si>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</si>
  <si>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-1647251696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</si>
  <si>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</si>
  <si>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49,650+118,840"kolejnice, šrot, výhybky - původní</t>
  </si>
  <si>
    <t>620506690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</si>
  <si>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</si>
  <si>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</si>
  <si>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-240061147</t>
  </si>
  <si>
    <t>Doprava obousměrná (např. dodávek z vlastních zásob zhotovitele nebo objednatele nebo výzisku) mechanizací o nosnosti do 3,5 t elektrosoučástek, montážního materiálu, kameniva, písku, dlažebních kostek, suti, atd.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</si>
  <si>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1"pryžové a PE podložky - odpad 0,410 t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</si>
  <si>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</si>
  <si>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</si>
  <si>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-1179473804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</si>
  <si>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</si>
  <si>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5,820"dřevěné pražce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</si>
  <si>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</si>
  <si>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</si>
  <si>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-90739460</t>
  </si>
  <si>
    <t>Doprava obousměrná (např. dodávek z vlastních zásob zhotovitele nebo objednatele nebo výzisku) mechanizací o nosnosti do 3,5 t elektrosoučástek, montážního materiálu, kameniva, písku, dlažebních kostek, suti, atd.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</si>
  <si>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1"svrškový materiál, návěstidla - 0,402 t</t>
  </si>
  <si>
    <t>-216595072</t>
  </si>
  <si>
    <t>10,000"zarážedla</t>
  </si>
  <si>
    <t>-480197601</t>
  </si>
  <si>
    <t>5"ASP,MHS,KOLEJ.JEŘÁB,2xJEŘÁB</t>
  </si>
  <si>
    <t>SO 03 - Výměna výhybkových pražců ve výhybce S49 19-190, T10.</t>
  </si>
  <si>
    <t>5906015030</t>
  </si>
  <si>
    <t>Výměna pražce malou těžící mechanizací v KL otevřeném i zapuštěném pražec dřevěný výhybkový délky do 3 m</t>
  </si>
  <si>
    <t>-1782444067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</si>
  <si>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</si>
  <si>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24*4</t>
  </si>
  <si>
    <t>5906015040</t>
  </si>
  <si>
    <t>Výměna pražce malou těžící mechanizací v KL otevřeném i zapuštěném pražec dřevěný výhybkový délky přes 3 do 4 m</t>
  </si>
  <si>
    <t>-90281941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</si>
  <si>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</si>
  <si>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17*4</t>
  </si>
  <si>
    <t>5906015050</t>
  </si>
  <si>
    <t>Výměna pražce malou těžící mechanizací v KL otevřeném i zapuštěném pražec dřevěný výhybkový délky přes 4 do 5 m</t>
  </si>
  <si>
    <t>-241136962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</si>
  <si>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</si>
  <si>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11*4</t>
  </si>
  <si>
    <t>303972550</t>
  </si>
  <si>
    <t>100,00*4</t>
  </si>
  <si>
    <t>860394453</t>
  </si>
  <si>
    <t>2,000*4</t>
  </si>
  <si>
    <t>5908075210</t>
  </si>
  <si>
    <t>Souvislé dotahování upevňovadel ve výhybce s protáčením závitů šrouby svěrkové výhybka I. generace</t>
  </si>
  <si>
    <t>-1850415310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</si>
  <si>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</si>
  <si>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43,75*4</t>
  </si>
  <si>
    <t>5908053250</t>
  </si>
  <si>
    <t>Výměna drobného kolejiva kroužek dvojitý pružný</t>
  </si>
  <si>
    <t>1839473794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</si>
  <si>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</si>
  <si>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20*4</t>
  </si>
  <si>
    <t>5908053170</t>
  </si>
  <si>
    <t>Výměna drobného kolejiva šroub svěrkový jiný tvar</t>
  </si>
  <si>
    <t>-1207196086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</si>
  <si>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</si>
  <si>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10*4</t>
  </si>
  <si>
    <t>5908060020</t>
  </si>
  <si>
    <t>Oprava rozchodu koleje přebitím podkladnice 4 vrtule</t>
  </si>
  <si>
    <t>-1624652223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</si>
  <si>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</si>
  <si>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6*4</t>
  </si>
  <si>
    <t>5908053120</t>
  </si>
  <si>
    <t>Výměna drobného kolejiva svěrka výhybková VT</t>
  </si>
  <si>
    <t>1086922260</t>
  </si>
  <si>
    <t>Výměna drobného kolejiva svěrka výhybková VT. Poznámka: 1. V cenách jsou započteny náklady na demontáž upevňovadel, výměnu součásti, montáž upevňovadel a ošetření součástí mazivem. 2. V cenách nejsou obsaženy náklady na dodávku materiálu.</t>
  </si>
  <si>
    <t>5905025010</t>
  </si>
  <si>
    <t>Doplnění stezky štěrkodrtí ojediněle ručně</t>
  </si>
  <si>
    <t>-488741222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</si>
  <si>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</si>
  <si>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5956116000</t>
  </si>
  <si>
    <t>Pražce dřevěné výhybkové dub skupina 3 160x260</t>
  </si>
  <si>
    <t>-223721423</t>
  </si>
  <si>
    <t>7,181*4</t>
  </si>
  <si>
    <t>-1268060191</t>
  </si>
  <si>
    <t>426*4</t>
  </si>
  <si>
    <t>5958134080</t>
  </si>
  <si>
    <t>Součásti upevňovací vrtule R2 (160)</t>
  </si>
  <si>
    <t>-1644552917</t>
  </si>
  <si>
    <t>238*4</t>
  </si>
  <si>
    <t>-872700812</t>
  </si>
  <si>
    <t>664*4</t>
  </si>
  <si>
    <t>-1187926443</t>
  </si>
  <si>
    <t>110*4</t>
  </si>
  <si>
    <t>5958173000</t>
  </si>
  <si>
    <t>Polyetylenové pásy v kotoučích</t>
  </si>
  <si>
    <t>1596674822</t>
  </si>
  <si>
    <t>6,890*4</t>
  </si>
  <si>
    <t>5958134042</t>
  </si>
  <si>
    <t>Součásti upevňovací šroub svěrkový T10 M24x80</t>
  </si>
  <si>
    <t>59184891</t>
  </si>
  <si>
    <t>5958134115</t>
  </si>
  <si>
    <t>Součásti upevňovací matice M24</t>
  </si>
  <si>
    <t>651293099</t>
  </si>
  <si>
    <t>2116862705</t>
  </si>
  <si>
    <t>5958134035</t>
  </si>
  <si>
    <t>Součásti upevňovací svěrka VT2</t>
  </si>
  <si>
    <t>-826232716</t>
  </si>
  <si>
    <t>-973287583</t>
  </si>
  <si>
    <t>2,000*1,60*4</t>
  </si>
  <si>
    <t>-897869335</t>
  </si>
  <si>
    <t>2,000*1,70*4</t>
  </si>
  <si>
    <t>-1668546673</t>
  </si>
  <si>
    <t>26,688"dřevěné pražce - odpad</t>
  </si>
  <si>
    <t>-1817841675</t>
  </si>
  <si>
    <t>-1125495435</t>
  </si>
  <si>
    <t>1"PE podložky - odpad 0,068 t</t>
  </si>
  <si>
    <t>-412868200</t>
  </si>
  <si>
    <t>27,431"dřevěné pražce</t>
  </si>
  <si>
    <t>-748571721</t>
  </si>
  <si>
    <t>1"svrškový materiál - 1,794 t</t>
  </si>
  <si>
    <t>-1211431260</t>
  </si>
  <si>
    <t>12,800+13,600"štěrk, drť</t>
  </si>
  <si>
    <t>-88460578</t>
  </si>
  <si>
    <t>2"DVOUCESTNÉ RYPADLO, ASP</t>
  </si>
  <si>
    <t>VON - Oprava výhybek a staničních kolejí v obvodu  žst. Ostrava hlavní nádraží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</si>
  <si>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</si>
  <si>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</si>
  <si>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</si>
  <si>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</si>
  <si>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</si>
  <si>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</si>
  <si>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-546766019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</si>
  <si>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</si>
  <si>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</si>
  <si>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</si>
  <si>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</si>
  <si>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</si>
  <si>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-334568037</t>
  </si>
  <si>
    <t>Poznámka k položce:_x000D_
Základna pro výpočet - ZRN</t>
  </si>
  <si>
    <t>022101001</t>
  </si>
  <si>
    <t>Geodetické práce Geodetické práce před opravou</t>
  </si>
  <si>
    <t>-2095538188</t>
  </si>
  <si>
    <t>0,241+0,530+0,100</t>
  </si>
  <si>
    <t>022101011</t>
  </si>
  <si>
    <t>Geodetické práce Geodetické práce v průběhu opravy</t>
  </si>
  <si>
    <t>139316244</t>
  </si>
  <si>
    <t>022101021</t>
  </si>
  <si>
    <t>Geodetické práce Geodetické práce po ukončení opravy</t>
  </si>
  <si>
    <t>-1778884534</t>
  </si>
  <si>
    <t>033131001</t>
  </si>
  <si>
    <t>Provozní vlivy Organizační zajištění prací při zřizování a udržování BK kolejí a výhybek</t>
  </si>
  <si>
    <t>-336556809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</si>
  <si>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</si>
  <si>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4*33,321+285,00</t>
  </si>
  <si>
    <t>024101001</t>
  </si>
  <si>
    <t>Inženýrská činnost střežení pracovní skupiny zaměstnanců</t>
  </si>
  <si>
    <t>-744696086</t>
  </si>
  <si>
    <t>033121011</t>
  </si>
  <si>
    <t>Provozní vlivy Rušení prací železničním provozem širá trať nebo dopravny s kolejovým rozvětvením s počtem vlaků za směnu 8,5 hod. přes 25 do 50</t>
  </si>
  <si>
    <t>%</t>
  </si>
  <si>
    <t>1346972258</t>
  </si>
  <si>
    <t>Poznámka k položce:_x000D_
SO 01 - pol.č. 1 - 36_x000D_
SO 03 - pol.č. 1 - 11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</si>
</sst>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1" width="2.6640625" style="1" customWidth="1"/>
    <col min="32" max="32" width="11.83203125" style="1" customWidth="1"/>
    <col min="33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4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1"/>
      <c r="AQ5" s="21"/>
      <c r="AR5" s="19"/>
      <c r="BE5" s="281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6" t="s">
        <v>17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1"/>
      <c r="AQ6" s="21"/>
      <c r="AR6" s="19"/>
      <c r="BE6" s="282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82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82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2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82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82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2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82"/>
      <c r="BS13" s="16" t="s">
        <v>6</v>
      </c>
    </row>
    <row r="14" spans="1:74" ht="12.75">
      <c r="B14" s="20"/>
      <c r="C14" s="21"/>
      <c r="D14" s="21"/>
      <c r="E14" s="287" t="s">
        <v>31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82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2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8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82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2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82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82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2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2"/>
    </row>
    <row r="23" spans="1:71" s="1" customFormat="1" ht="16.5" customHeight="1">
      <c r="B23" s="20"/>
      <c r="C23" s="21"/>
      <c r="D23" s="21"/>
      <c r="E23" s="289" t="s">
        <v>1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21"/>
      <c r="AP23" s="21"/>
      <c r="AQ23" s="21"/>
      <c r="AR23" s="19"/>
      <c r="BE23" s="28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2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2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0">
        <f>ROUND(AG94,2)</f>
        <v>0</v>
      </c>
      <c r="AL26" s="291"/>
      <c r="AM26" s="291"/>
      <c r="AN26" s="291"/>
      <c r="AO26" s="291"/>
      <c r="AP26" s="35"/>
      <c r="AQ26" s="35"/>
      <c r="AR26" s="38"/>
      <c r="BE26" s="282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2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2" t="s">
        <v>38</v>
      </c>
      <c r="M28" s="292"/>
      <c r="N28" s="292"/>
      <c r="O28" s="292"/>
      <c r="P28" s="292"/>
      <c r="Q28" s="35"/>
      <c r="R28" s="35"/>
      <c r="S28" s="35"/>
      <c r="T28" s="35"/>
      <c r="U28" s="35"/>
      <c r="V28" s="35"/>
      <c r="W28" s="292" t="s">
        <v>39</v>
      </c>
      <c r="X28" s="292"/>
      <c r="Y28" s="292"/>
      <c r="Z28" s="292"/>
      <c r="AA28" s="292"/>
      <c r="AB28" s="292"/>
      <c r="AC28" s="292"/>
      <c r="AD28" s="292"/>
      <c r="AE28" s="292"/>
      <c r="AF28" s="35"/>
      <c r="AG28" s="35"/>
      <c r="AH28" s="35"/>
      <c r="AI28" s="35"/>
      <c r="AJ28" s="35"/>
      <c r="AK28" s="292" t="s">
        <v>40</v>
      </c>
      <c r="AL28" s="292"/>
      <c r="AM28" s="292"/>
      <c r="AN28" s="292"/>
      <c r="AO28" s="292"/>
      <c r="AP28" s="35"/>
      <c r="AQ28" s="35"/>
      <c r="AR28" s="38"/>
      <c r="BE28" s="282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95">
        <v>0.21</v>
      </c>
      <c r="M29" s="294"/>
      <c r="N29" s="294"/>
      <c r="O29" s="294"/>
      <c r="P29" s="294"/>
      <c r="Q29" s="40"/>
      <c r="R29" s="40"/>
      <c r="S29" s="40"/>
      <c r="T29" s="40"/>
      <c r="U29" s="40"/>
      <c r="V29" s="40"/>
      <c r="W29" s="293">
        <f>ROUND(AZ94, 2)</f>
        <v>0</v>
      </c>
      <c r="X29" s="294"/>
      <c r="Y29" s="294"/>
      <c r="Z29" s="294"/>
      <c r="AA29" s="294"/>
      <c r="AB29" s="294"/>
      <c r="AC29" s="294"/>
      <c r="AD29" s="294"/>
      <c r="AE29" s="294"/>
      <c r="AF29" s="40"/>
      <c r="AG29" s="40"/>
      <c r="AH29" s="40"/>
      <c r="AI29" s="40"/>
      <c r="AJ29" s="40"/>
      <c r="AK29" s="293">
        <f>ROUND(AV94, 2)</f>
        <v>0</v>
      </c>
      <c r="AL29" s="294"/>
      <c r="AM29" s="294"/>
      <c r="AN29" s="294"/>
      <c r="AO29" s="294"/>
      <c r="AP29" s="40"/>
      <c r="AQ29" s="40"/>
      <c r="AR29" s="41"/>
      <c r="BE29" s="283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95">
        <v>0.15</v>
      </c>
      <c r="M30" s="294"/>
      <c r="N30" s="294"/>
      <c r="O30" s="294"/>
      <c r="P30" s="294"/>
      <c r="Q30" s="40"/>
      <c r="R30" s="40"/>
      <c r="S30" s="40"/>
      <c r="T30" s="40"/>
      <c r="U30" s="40"/>
      <c r="V30" s="40"/>
      <c r="W30" s="293">
        <f>ROUND(BA94, 2)</f>
        <v>0</v>
      </c>
      <c r="X30" s="294"/>
      <c r="Y30" s="294"/>
      <c r="Z30" s="294"/>
      <c r="AA30" s="294"/>
      <c r="AB30" s="294"/>
      <c r="AC30" s="294"/>
      <c r="AD30" s="294"/>
      <c r="AE30" s="294"/>
      <c r="AF30" s="40"/>
      <c r="AG30" s="40"/>
      <c r="AH30" s="40"/>
      <c r="AI30" s="40"/>
      <c r="AJ30" s="40"/>
      <c r="AK30" s="293">
        <f>ROUND(AW94, 2)</f>
        <v>0</v>
      </c>
      <c r="AL30" s="294"/>
      <c r="AM30" s="294"/>
      <c r="AN30" s="294"/>
      <c r="AO30" s="294"/>
      <c r="AP30" s="40"/>
      <c r="AQ30" s="40"/>
      <c r="AR30" s="41"/>
      <c r="BE30" s="283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95">
        <v>0.21</v>
      </c>
      <c r="M31" s="294"/>
      <c r="N31" s="294"/>
      <c r="O31" s="294"/>
      <c r="P31" s="294"/>
      <c r="Q31" s="40"/>
      <c r="R31" s="40"/>
      <c r="S31" s="40"/>
      <c r="T31" s="40"/>
      <c r="U31" s="40"/>
      <c r="V31" s="40"/>
      <c r="W31" s="293">
        <f>ROUND(BB94, 2)</f>
        <v>0</v>
      </c>
      <c r="X31" s="294"/>
      <c r="Y31" s="294"/>
      <c r="Z31" s="294"/>
      <c r="AA31" s="294"/>
      <c r="AB31" s="294"/>
      <c r="AC31" s="294"/>
      <c r="AD31" s="294"/>
      <c r="AE31" s="294"/>
      <c r="AF31" s="40"/>
      <c r="AG31" s="40"/>
      <c r="AH31" s="40"/>
      <c r="AI31" s="40"/>
      <c r="AJ31" s="40"/>
      <c r="AK31" s="293">
        <v>0</v>
      </c>
      <c r="AL31" s="294"/>
      <c r="AM31" s="294"/>
      <c r="AN31" s="294"/>
      <c r="AO31" s="294"/>
      <c r="AP31" s="40"/>
      <c r="AQ31" s="40"/>
      <c r="AR31" s="41"/>
      <c r="BE31" s="283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95">
        <v>0.15</v>
      </c>
      <c r="M32" s="294"/>
      <c r="N32" s="294"/>
      <c r="O32" s="294"/>
      <c r="P32" s="294"/>
      <c r="Q32" s="40"/>
      <c r="R32" s="40"/>
      <c r="S32" s="40"/>
      <c r="T32" s="40"/>
      <c r="U32" s="40"/>
      <c r="V32" s="40"/>
      <c r="W32" s="293">
        <f>ROUND(BC94, 2)</f>
        <v>0</v>
      </c>
      <c r="X32" s="294"/>
      <c r="Y32" s="294"/>
      <c r="Z32" s="294"/>
      <c r="AA32" s="294"/>
      <c r="AB32" s="294"/>
      <c r="AC32" s="294"/>
      <c r="AD32" s="294"/>
      <c r="AE32" s="294"/>
      <c r="AF32" s="40"/>
      <c r="AG32" s="40"/>
      <c r="AH32" s="40"/>
      <c r="AI32" s="40"/>
      <c r="AJ32" s="40"/>
      <c r="AK32" s="293">
        <v>0</v>
      </c>
      <c r="AL32" s="294"/>
      <c r="AM32" s="294"/>
      <c r="AN32" s="294"/>
      <c r="AO32" s="294"/>
      <c r="AP32" s="40"/>
      <c r="AQ32" s="40"/>
      <c r="AR32" s="41"/>
      <c r="BE32" s="283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95">
        <v>0</v>
      </c>
      <c r="M33" s="294"/>
      <c r="N33" s="294"/>
      <c r="O33" s="294"/>
      <c r="P33" s="294"/>
      <c r="Q33" s="40"/>
      <c r="R33" s="40"/>
      <c r="S33" s="40"/>
      <c r="T33" s="40"/>
      <c r="U33" s="40"/>
      <c r="V33" s="40"/>
      <c r="W33" s="293">
        <f>ROUND(BD94, 2)</f>
        <v>0</v>
      </c>
      <c r="X33" s="294"/>
      <c r="Y33" s="294"/>
      <c r="Z33" s="294"/>
      <c r="AA33" s="294"/>
      <c r="AB33" s="294"/>
      <c r="AC33" s="294"/>
      <c r="AD33" s="294"/>
      <c r="AE33" s="294"/>
      <c r="AF33" s="40"/>
      <c r="AG33" s="40"/>
      <c r="AH33" s="40"/>
      <c r="AI33" s="40"/>
      <c r="AJ33" s="40"/>
      <c r="AK33" s="293">
        <v>0</v>
      </c>
      <c r="AL33" s="294"/>
      <c r="AM33" s="294"/>
      <c r="AN33" s="294"/>
      <c r="AO33" s="294"/>
      <c r="AP33" s="40"/>
      <c r="AQ33" s="40"/>
      <c r="AR33" s="41"/>
      <c r="BE33" s="283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2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99" t="s">
        <v>49</v>
      </c>
      <c r="Y35" s="297"/>
      <c r="Z35" s="297"/>
      <c r="AA35" s="297"/>
      <c r="AB35" s="297"/>
      <c r="AC35" s="44"/>
      <c r="AD35" s="44"/>
      <c r="AE35" s="44"/>
      <c r="AF35" s="44"/>
      <c r="AG35" s="44"/>
      <c r="AH35" s="44"/>
      <c r="AI35" s="44"/>
      <c r="AJ35" s="44"/>
      <c r="AK35" s="296">
        <f>SUM(AK26:AK33)</f>
        <v>0</v>
      </c>
      <c r="AL35" s="297"/>
      <c r="AM35" s="297"/>
      <c r="AN35" s="297"/>
      <c r="AO35" s="29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63520156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0" t="str">
        <f>K6</f>
        <v>Oprava výhybek a staničních kolejí v obvodu  žst. Ostrava hlavní nádraží</v>
      </c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  <c r="AF85" s="261"/>
      <c r="AG85" s="261"/>
      <c r="AH85" s="261"/>
      <c r="AI85" s="261"/>
      <c r="AJ85" s="261"/>
      <c r="AK85" s="261"/>
      <c r="AL85" s="261"/>
      <c r="AM85" s="261"/>
      <c r="AN85" s="261"/>
      <c r="AO85" s="26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Ostrava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2" t="str">
        <f>IF(AN8= "","",AN8)</f>
        <v>28. 5. 2020</v>
      </c>
      <c r="AN87" s="26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3" t="str">
        <f>IF(E17="","",E17)</f>
        <v xml:space="preserve"> </v>
      </c>
      <c r="AN89" s="264"/>
      <c r="AO89" s="264"/>
      <c r="AP89" s="264"/>
      <c r="AQ89" s="35"/>
      <c r="AR89" s="38"/>
      <c r="AS89" s="265" t="s">
        <v>57</v>
      </c>
      <c r="AT89" s="26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3" t="str">
        <f>IF(E20="","",E20)</f>
        <v xml:space="preserve"> </v>
      </c>
      <c r="AN90" s="264"/>
      <c r="AO90" s="264"/>
      <c r="AP90" s="264"/>
      <c r="AQ90" s="35"/>
      <c r="AR90" s="38"/>
      <c r="AS90" s="267"/>
      <c r="AT90" s="26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9"/>
      <c r="AT91" s="27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1" t="s">
        <v>58</v>
      </c>
      <c r="D92" s="272"/>
      <c r="E92" s="272"/>
      <c r="F92" s="272"/>
      <c r="G92" s="272"/>
      <c r="H92" s="72"/>
      <c r="I92" s="274" t="s">
        <v>59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273" t="s">
        <v>60</v>
      </c>
      <c r="AH92" s="272"/>
      <c r="AI92" s="272"/>
      <c r="AJ92" s="272"/>
      <c r="AK92" s="272"/>
      <c r="AL92" s="272"/>
      <c r="AM92" s="272"/>
      <c r="AN92" s="274" t="s">
        <v>61</v>
      </c>
      <c r="AO92" s="272"/>
      <c r="AP92" s="275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9">
        <f>ROUND(SUM(AG95:AG98),2)</f>
        <v>0</v>
      </c>
      <c r="AH94" s="279"/>
      <c r="AI94" s="279"/>
      <c r="AJ94" s="279"/>
      <c r="AK94" s="279"/>
      <c r="AL94" s="279"/>
      <c r="AM94" s="279"/>
      <c r="AN94" s="280">
        <f>SUM(AG94,AT94)</f>
        <v>0</v>
      </c>
      <c r="AO94" s="280"/>
      <c r="AP94" s="280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35.1" customHeight="1">
      <c r="A95" s="92" t="s">
        <v>81</v>
      </c>
      <c r="B95" s="93"/>
      <c r="C95" s="94"/>
      <c r="D95" s="276" t="s">
        <v>82</v>
      </c>
      <c r="E95" s="276"/>
      <c r="F95" s="276"/>
      <c r="G95" s="276"/>
      <c r="H95" s="276"/>
      <c r="I95" s="95"/>
      <c r="J95" s="276" t="s">
        <v>83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7">
        <f>'SO 01 - Oprava výhybek č....'!J30</f>
        <v>0</v>
      </c>
      <c r="AH95" s="278"/>
      <c r="AI95" s="278"/>
      <c r="AJ95" s="278"/>
      <c r="AK95" s="278"/>
      <c r="AL95" s="278"/>
      <c r="AM95" s="278"/>
      <c r="AN95" s="277">
        <f>SUM(AG95,AT95)</f>
        <v>0</v>
      </c>
      <c r="AO95" s="278"/>
      <c r="AP95" s="278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01 - Oprava výhybek č....'!P119</f>
        <v>0</v>
      </c>
      <c r="AV95" s="99">
        <f>'SO 01 - Oprava výhybek č....'!J33</f>
        <v>0</v>
      </c>
      <c r="AW95" s="99">
        <f>'SO 01 - Oprava výhybek č....'!J34</f>
        <v>0</v>
      </c>
      <c r="AX95" s="99">
        <f>'SO 01 - Oprava výhybek č....'!J35</f>
        <v>0</v>
      </c>
      <c r="AY95" s="99">
        <f>'SO 01 - Oprava výhybek č....'!J36</f>
        <v>0</v>
      </c>
      <c r="AZ95" s="99">
        <f>'SO 01 - Oprava výhybek č....'!F33</f>
        <v>0</v>
      </c>
      <c r="BA95" s="99">
        <f>'SO 01 - Oprava výhybek č....'!F34</f>
        <v>0</v>
      </c>
      <c r="BB95" s="99">
        <f>'SO 01 - Oprava výhybek č....'!F35</f>
        <v>0</v>
      </c>
      <c r="BC95" s="99">
        <f>'SO 01 - Oprava výhybek č....'!F36</f>
        <v>0</v>
      </c>
      <c r="BD95" s="101">
        <f>'SO 01 - Oprava výhybek č....'!F37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35.1" customHeight="1">
      <c r="A96" s="92" t="s">
        <v>81</v>
      </c>
      <c r="B96" s="93"/>
      <c r="C96" s="94"/>
      <c r="D96" s="276" t="s">
        <v>88</v>
      </c>
      <c r="E96" s="276"/>
      <c r="F96" s="276"/>
      <c r="G96" s="276"/>
      <c r="H96" s="276"/>
      <c r="I96" s="95"/>
      <c r="J96" s="276" t="s">
        <v>89</v>
      </c>
      <c r="K96" s="276"/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  <c r="AA96" s="276"/>
      <c r="AB96" s="276"/>
      <c r="AC96" s="276"/>
      <c r="AD96" s="276"/>
      <c r="AE96" s="276"/>
      <c r="AF96" s="276"/>
      <c r="AG96" s="277">
        <f>'SO 02 - Úprava kolejiště ...'!J30</f>
        <v>0</v>
      </c>
      <c r="AH96" s="278"/>
      <c r="AI96" s="278"/>
      <c r="AJ96" s="278"/>
      <c r="AK96" s="278"/>
      <c r="AL96" s="278"/>
      <c r="AM96" s="278"/>
      <c r="AN96" s="277">
        <f>SUM(AG96,AT96)</f>
        <v>0</v>
      </c>
      <c r="AO96" s="278"/>
      <c r="AP96" s="278"/>
      <c r="AQ96" s="96" t="s">
        <v>84</v>
      </c>
      <c r="AR96" s="97"/>
      <c r="AS96" s="98">
        <v>0</v>
      </c>
      <c r="AT96" s="99">
        <f>ROUND(SUM(AV96:AW96),2)</f>
        <v>0</v>
      </c>
      <c r="AU96" s="100">
        <f>'SO 02 - Úprava kolejiště ...'!P119</f>
        <v>0</v>
      </c>
      <c r="AV96" s="99">
        <f>'SO 02 - Úprava kolejiště ...'!J33</f>
        <v>0</v>
      </c>
      <c r="AW96" s="99">
        <f>'SO 02 - Úprava kolejiště ...'!J34</f>
        <v>0</v>
      </c>
      <c r="AX96" s="99">
        <f>'SO 02 - Úprava kolejiště ...'!J35</f>
        <v>0</v>
      </c>
      <c r="AY96" s="99">
        <f>'SO 02 - Úprava kolejiště ...'!J36</f>
        <v>0</v>
      </c>
      <c r="AZ96" s="99">
        <f>'SO 02 - Úprava kolejiště ...'!F33</f>
        <v>0</v>
      </c>
      <c r="BA96" s="99">
        <f>'SO 02 - Úprava kolejiště ...'!F34</f>
        <v>0</v>
      </c>
      <c r="BB96" s="99">
        <f>'SO 02 - Úprava kolejiště ...'!F35</f>
        <v>0</v>
      </c>
      <c r="BC96" s="99">
        <f>'SO 02 - Úprava kolejiště ...'!F36</f>
        <v>0</v>
      </c>
      <c r="BD96" s="101">
        <f>'SO 02 - Úprava kolejiště 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35.1" customHeight="1">
      <c r="A97" s="92" t="s">
        <v>81</v>
      </c>
      <c r="B97" s="93"/>
      <c r="C97" s="94"/>
      <c r="D97" s="276" t="s">
        <v>91</v>
      </c>
      <c r="E97" s="276"/>
      <c r="F97" s="276"/>
      <c r="G97" s="276"/>
      <c r="H97" s="276"/>
      <c r="I97" s="95"/>
      <c r="J97" s="276" t="s">
        <v>92</v>
      </c>
      <c r="K97" s="276"/>
      <c r="L97" s="276"/>
      <c r="M97" s="276"/>
      <c r="N97" s="276"/>
      <c r="O97" s="276"/>
      <c r="P97" s="276"/>
      <c r="Q97" s="276"/>
      <c r="R97" s="276"/>
      <c r="S97" s="276"/>
      <c r="T97" s="276"/>
      <c r="U97" s="276"/>
      <c r="V97" s="276"/>
      <c r="W97" s="276"/>
      <c r="X97" s="276"/>
      <c r="Y97" s="276"/>
      <c r="Z97" s="276"/>
      <c r="AA97" s="276"/>
      <c r="AB97" s="276"/>
      <c r="AC97" s="276"/>
      <c r="AD97" s="276"/>
      <c r="AE97" s="276"/>
      <c r="AF97" s="276"/>
      <c r="AG97" s="277">
        <f>'SO 03 - Výměna výhybkovýc...'!J30</f>
        <v>0</v>
      </c>
      <c r="AH97" s="278"/>
      <c r="AI97" s="278"/>
      <c r="AJ97" s="278"/>
      <c r="AK97" s="278"/>
      <c r="AL97" s="278"/>
      <c r="AM97" s="278"/>
      <c r="AN97" s="277">
        <f>SUM(AG97,AT97)</f>
        <v>0</v>
      </c>
      <c r="AO97" s="278"/>
      <c r="AP97" s="278"/>
      <c r="AQ97" s="96" t="s">
        <v>84</v>
      </c>
      <c r="AR97" s="97"/>
      <c r="AS97" s="98">
        <v>0</v>
      </c>
      <c r="AT97" s="99">
        <f>ROUND(SUM(AV97:AW97),2)</f>
        <v>0</v>
      </c>
      <c r="AU97" s="100">
        <f>'SO 03 - Výměna výhybkovýc...'!P119</f>
        <v>0</v>
      </c>
      <c r="AV97" s="99">
        <f>'SO 03 - Výměna výhybkovýc...'!J33</f>
        <v>0</v>
      </c>
      <c r="AW97" s="99">
        <f>'SO 03 - Výměna výhybkovýc...'!J34</f>
        <v>0</v>
      </c>
      <c r="AX97" s="99">
        <f>'SO 03 - Výměna výhybkovýc...'!J35</f>
        <v>0</v>
      </c>
      <c r="AY97" s="99">
        <f>'SO 03 - Výměna výhybkovýc...'!J36</f>
        <v>0</v>
      </c>
      <c r="AZ97" s="99">
        <f>'SO 03 - Výměna výhybkovýc...'!F33</f>
        <v>0</v>
      </c>
      <c r="BA97" s="99">
        <f>'SO 03 - Výměna výhybkovýc...'!F34</f>
        <v>0</v>
      </c>
      <c r="BB97" s="99">
        <f>'SO 03 - Výměna výhybkovýc...'!F35</f>
        <v>0</v>
      </c>
      <c r="BC97" s="99">
        <f>'SO 03 - Výměna výhybkovýc...'!F36</f>
        <v>0</v>
      </c>
      <c r="BD97" s="101">
        <f>'SO 03 - Výměna výhybkovýc...'!F37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35.1" customHeight="1">
      <c r="A98" s="92" t="s">
        <v>81</v>
      </c>
      <c r="B98" s="93"/>
      <c r="C98" s="94"/>
      <c r="D98" s="276" t="s">
        <v>94</v>
      </c>
      <c r="E98" s="276"/>
      <c r="F98" s="276"/>
      <c r="G98" s="276"/>
      <c r="H98" s="276"/>
      <c r="I98" s="95"/>
      <c r="J98" s="276" t="s">
        <v>17</v>
      </c>
      <c r="K98" s="276"/>
      <c r="L98" s="276"/>
      <c r="M98" s="276"/>
      <c r="N98" s="276"/>
      <c r="O98" s="276"/>
      <c r="P98" s="276"/>
      <c r="Q98" s="276"/>
      <c r="R98" s="276"/>
      <c r="S98" s="276"/>
      <c r="T98" s="276"/>
      <c r="U98" s="276"/>
      <c r="V98" s="276"/>
      <c r="W98" s="276"/>
      <c r="X98" s="276"/>
      <c r="Y98" s="276"/>
      <c r="Z98" s="276"/>
      <c r="AA98" s="276"/>
      <c r="AB98" s="276"/>
      <c r="AC98" s="276"/>
      <c r="AD98" s="276"/>
      <c r="AE98" s="276"/>
      <c r="AF98" s="276"/>
      <c r="AG98" s="277">
        <f>'VON - Oprava výhybek a st...'!J30</f>
        <v>0</v>
      </c>
      <c r="AH98" s="278"/>
      <c r="AI98" s="278"/>
      <c r="AJ98" s="278"/>
      <c r="AK98" s="278"/>
      <c r="AL98" s="278"/>
      <c r="AM98" s="278"/>
      <c r="AN98" s="277">
        <f>SUM(AG98,AT98)</f>
        <v>0</v>
      </c>
      <c r="AO98" s="278"/>
      <c r="AP98" s="278"/>
      <c r="AQ98" s="96" t="s">
        <v>84</v>
      </c>
      <c r="AR98" s="97"/>
      <c r="AS98" s="103">
        <v>0</v>
      </c>
      <c r="AT98" s="104">
        <f>ROUND(SUM(AV98:AW98),2)</f>
        <v>0</v>
      </c>
      <c r="AU98" s="105">
        <f>'VON - Oprava výhybek a st...'!P117</f>
        <v>0</v>
      </c>
      <c r="AV98" s="104">
        <f>'VON - Oprava výhybek a st...'!J33</f>
        <v>0</v>
      </c>
      <c r="AW98" s="104">
        <f>'VON - Oprava výhybek a st...'!J34</f>
        <v>0</v>
      </c>
      <c r="AX98" s="104">
        <f>'VON - Oprava výhybek a st...'!J35</f>
        <v>0</v>
      </c>
      <c r="AY98" s="104">
        <f>'VON - Oprava výhybek a st...'!J36</f>
        <v>0</v>
      </c>
      <c r="AZ98" s="104">
        <f>'VON - Oprava výhybek a st...'!F33</f>
        <v>0</v>
      </c>
      <c r="BA98" s="104">
        <f>'VON - Oprava výhybek a st...'!F34</f>
        <v>0</v>
      </c>
      <c r="BB98" s="104">
        <f>'VON - Oprava výhybek a st...'!F35</f>
        <v>0</v>
      </c>
      <c r="BC98" s="104">
        <f>'VON - Oprava výhybek a st...'!F36</f>
        <v>0</v>
      </c>
      <c r="BD98" s="106">
        <f>'VON - Oprava výhybek a st...'!F37</f>
        <v>0</v>
      </c>
      <c r="BT98" s="102" t="s">
        <v>85</v>
      </c>
      <c r="BV98" s="102" t="s">
        <v>79</v>
      </c>
      <c r="BW98" s="102" t="s">
        <v>95</v>
      </c>
      <c r="BX98" s="102" t="s">
        <v>5</v>
      </c>
      <c r="CL98" s="102" t="s">
        <v>1</v>
      </c>
      <c r="CM98" s="102" t="s">
        <v>87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eynemOC4Nobfbbs/VmFTScl+b5oNoTp9gfkmGtKZ4+1/W+MVEXFAwUqz8W6HZqZ3lXKlPGeWI02vGvMmFG9hJA==" saltValue="31YmCSjTeAtqGRxgiwI0HrR0sshs7x4KmK/ZDDPGxfvEkFA3VoF10K5E2CtKT/dOKNZpAfWfdu3MJGXKvrWgM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1 - Oprava výhybek č....'!C2" display="/"/>
    <hyperlink ref="A96" location="'SO 02 - Úprava kolejiště ...'!C2" display="/"/>
    <hyperlink ref="A97" location="'SO 03 - Výměna výhybkovýc...'!C2" display="/"/>
    <hyperlink ref="A98" location="'VON - Oprava výhybek a st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Oprava výhybek a staničních kolejí v obvodu  žst. Ostrava hlavní nádraží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98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ROUND((SUM(BE119:BE336)),  2)</f>
        <v>0</v>
      </c>
      <c r="G33" s="33"/>
      <c r="H33" s="33"/>
      <c r="I33" s="130">
        <v>0.21</v>
      </c>
      <c r="J33" s="129">
        <f>ROUND(((SUM(BE119:BE336))*I33),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ROUND((SUM(BF119:BF336)),  2)</f>
        <v>0</v>
      </c>
      <c r="G34" s="33"/>
      <c r="H34" s="33"/>
      <c r="I34" s="130">
        <v>0.15</v>
      </c>
      <c r="J34" s="129">
        <f>ROUND(((SUM(BF119:BF336))*I34),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ROUND((SUM(BG119:BG336)),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ROUND((SUM(BH119:BH336)),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ROUND((SUM(BI119:BI336)),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Oprava výhybek a staničních kolejí v obvodu  žst. Ostrava hlavní nádraží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0" t="str">
        <f>E9</f>
        <v>SO 01 - Oprava výhybek č. 279N, 318, 331, 333 s přípoji v žst. Ostrava hl. n. – pravé.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100</v>
      </c>
      <c r="D94" s="156"/>
      <c r="E94" s="156"/>
      <c r="F94" s="156"/>
      <c r="G94" s="156"/>
      <c r="H94" s="156"/>
      <c r="I94" s="157"/>
      <c r="J94" s="158" t="s">
        <v>101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102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60"/>
      <c r="C97" s="161"/>
      <c r="D97" s="162" t="s">
        <v>104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105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106</v>
      </c>
      <c r="E99" s="163"/>
      <c r="F99" s="163"/>
      <c r="G99" s="163"/>
      <c r="H99" s="163"/>
      <c r="I99" s="164"/>
      <c r="J99" s="165">
        <f>J300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8" t="str">
        <f>E7</f>
        <v>Oprava výhybek a staničních kolejí v obvodu  žst. Ostrava hlavní nádraží</v>
      </c>
      <c r="F109" s="309"/>
      <c r="G109" s="309"/>
      <c r="H109" s="30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0" t="str">
        <f>E9</f>
        <v>SO 01 - Oprava výhybek č. 279N, 318, 331, 333 s přípoji v žst. Ostrava hl. n. – pravé.</v>
      </c>
      <c r="F111" s="310"/>
      <c r="G111" s="310"/>
      <c r="H111" s="310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28. 5. 2020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108</v>
      </c>
      <c r="D118" s="177" t="s">
        <v>62</v>
      </c>
      <c r="E118" s="177" t="s">
        <v>58</v>
      </c>
      <c r="F118" s="177" t="s">
        <v>59</v>
      </c>
      <c r="G118" s="177" t="s">
        <v>109</v>
      </c>
      <c r="H118" s="177" t="s">
        <v>110</v>
      </c>
      <c r="I118" s="178" t="s">
        <v>111</v>
      </c>
      <c r="J118" s="177" t="s">
        <v>101</v>
      </c>
      <c r="K118" s="179" t="s">
        <v>112</v>
      </c>
      <c r="L118" s="180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P120+P300</f>
        <v>0</v>
      </c>
      <c r="Q119" s="78"/>
      <c r="R119" s="183">
        <f>R120+R300</f>
        <v>1577.0706060000005</v>
      </c>
      <c r="S119" s="78"/>
      <c r="T119" s="184">
        <f>T120+T300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85">
        <f>BK120+BK300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120</v>
      </c>
      <c r="F120" s="189" t="s">
        <v>121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1577.0706060000005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122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123</v>
      </c>
      <c r="F121" s="200" t="s">
        <v>124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SUM(P122:P299)</f>
        <v>0</v>
      </c>
      <c r="Q121" s="194"/>
      <c r="R121" s="195">
        <f>SUM(R122:R299)</f>
        <v>1577.0706060000005</v>
      </c>
      <c r="S121" s="194"/>
      <c r="T121" s="196">
        <f>SUM(T122:T299)</f>
        <v>0</v>
      </c>
      <c r="AR121" s="197" t="s">
        <v>85</v>
      </c>
      <c r="AT121" s="198" t="s">
        <v>76</v>
      </c>
      <c r="AU121" s="198" t="s">
        <v>85</v>
      </c>
      <c r="AY121" s="197" t="s">
        <v>122</v>
      </c>
      <c r="BK121" s="199">
        <f>SUM(BK122:BK299)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125</v>
      </c>
      <c r="E122" s="203" t="s">
        <v>126</v>
      </c>
      <c r="F122" s="204" t="s">
        <v>127</v>
      </c>
      <c r="G122" s="205" t="s">
        <v>128</v>
      </c>
      <c r="H122" s="206">
        <v>34</v>
      </c>
      <c r="I122" s="207"/>
      <c r="J122" s="208">
        <f>ROUND(I122*H122,2)</f>
        <v>0</v>
      </c>
      <c r="K122" s="204" t="s">
        <v>129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130</v>
      </c>
      <c r="AT122" s="213" t="s">
        <v>125</v>
      </c>
      <c r="AU122" s="213" t="s">
        <v>87</v>
      </c>
      <c r="AY122" s="16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130</v>
      </c>
      <c r="BM122" s="213" t="s">
        <v>131</v>
      </c>
    </row>
    <row r="123" spans="1:65" s="2" customFormat="1" ht="19.5">
      <c r="A123" s="33"/>
      <c r="B123" s="34"/>
      <c r="C123" s="35"/>
      <c r="D123" s="215" t="s">
        <v>132</v>
      </c>
      <c r="E123" s="35"/>
      <c r="F123" s="216" t="s">
        <v>133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2" customFormat="1" ht="19.5">
      <c r="A124" s="33"/>
      <c r="B124" s="34"/>
      <c r="C124" s="35"/>
      <c r="D124" s="215" t="s">
        <v>134</v>
      </c>
      <c r="E124" s="35"/>
      <c r="F124" s="219" t="s">
        <v>135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134</v>
      </c>
      <c r="AU124" s="16" t="s">
        <v>87</v>
      </c>
    </row>
    <row r="125" spans="1:65" s="13" customFormat="1" ht="11.25">
      <c r="B125" s="220"/>
      <c r="C125" s="221"/>
      <c r="D125" s="215" t="s">
        <v>136</v>
      </c>
      <c r="E125" s="222" t="s">
        <v>1</v>
      </c>
      <c r="F125" s="223" t="s">
        <v>137</v>
      </c>
      <c r="G125" s="221"/>
      <c r="H125" s="224">
        <v>34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136</v>
      </c>
      <c r="AU125" s="230" t="s">
        <v>87</v>
      </c>
      <c r="AV125" s="13" t="s">
        <v>87</v>
      </c>
      <c r="AW125" s="13" t="s">
        <v>34</v>
      </c>
      <c r="AX125" s="13" t="s">
        <v>85</v>
      </c>
      <c r="AY125" s="230" t="s">
        <v>122</v>
      </c>
    </row>
    <row r="126" spans="1:65" s="2" customFormat="1" ht="21.75" customHeight="1">
      <c r="A126" s="33"/>
      <c r="B126" s="34"/>
      <c r="C126" s="202" t="s">
        <v>87</v>
      </c>
      <c r="D126" s="202" t="s">
        <v>125</v>
      </c>
      <c r="E126" s="203" t="s">
        <v>138</v>
      </c>
      <c r="F126" s="204" t="s">
        <v>139</v>
      </c>
      <c r="G126" s="205" t="s">
        <v>140</v>
      </c>
      <c r="H126" s="206">
        <v>46</v>
      </c>
      <c r="I126" s="207"/>
      <c r="J126" s="208">
        <f>ROUND(I126*H126,2)</f>
        <v>0</v>
      </c>
      <c r="K126" s="204" t="s">
        <v>129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130</v>
      </c>
      <c r="AT126" s="213" t="s">
        <v>125</v>
      </c>
      <c r="AU126" s="213" t="s">
        <v>87</v>
      </c>
      <c r="AY126" s="16" t="s">
        <v>122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130</v>
      </c>
      <c r="BM126" s="213" t="s">
        <v>141</v>
      </c>
    </row>
    <row r="127" spans="1:65" s="2" customFormat="1" ht="29.25">
      <c r="A127" s="33"/>
      <c r="B127" s="34"/>
      <c r="C127" s="35"/>
      <c r="D127" s="215" t="s">
        <v>132</v>
      </c>
      <c r="E127" s="35"/>
      <c r="F127" s="216" t="s">
        <v>142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132</v>
      </c>
      <c r="AU127" s="16" t="s">
        <v>87</v>
      </c>
    </row>
    <row r="128" spans="1:65" s="2" customFormat="1" ht="19.5">
      <c r="A128" s="33"/>
      <c r="B128" s="34"/>
      <c r="C128" s="35"/>
      <c r="D128" s="215" t="s">
        <v>134</v>
      </c>
      <c r="E128" s="35"/>
      <c r="F128" s="219" t="s">
        <v>143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134</v>
      </c>
      <c r="AU128" s="16" t="s">
        <v>87</v>
      </c>
    </row>
    <row r="129" spans="1:65" s="2" customFormat="1" ht="21.75" customHeight="1">
      <c r="A129" s="33"/>
      <c r="B129" s="34"/>
      <c r="C129" s="202" t="s">
        <v>144</v>
      </c>
      <c r="D129" s="202" t="s">
        <v>125</v>
      </c>
      <c r="E129" s="203" t="s">
        <v>145</v>
      </c>
      <c r="F129" s="204" t="s">
        <v>146</v>
      </c>
      <c r="G129" s="205" t="s">
        <v>147</v>
      </c>
      <c r="H129" s="206">
        <v>141.63</v>
      </c>
      <c r="I129" s="207"/>
      <c r="J129" s="208">
        <f>ROUND(I129*H129,2)</f>
        <v>0</v>
      </c>
      <c r="K129" s="204" t="s">
        <v>129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130</v>
      </c>
      <c r="AT129" s="213" t="s">
        <v>125</v>
      </c>
      <c r="AU129" s="213" t="s">
        <v>87</v>
      </c>
      <c r="AY129" s="16" t="s">
        <v>122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130</v>
      </c>
      <c r="BM129" s="213" t="s">
        <v>148</v>
      </c>
    </row>
    <row r="130" spans="1:65" s="2" customFormat="1" ht="29.25">
      <c r="A130" s="33"/>
      <c r="B130" s="34"/>
      <c r="C130" s="35"/>
      <c r="D130" s="215" t="s">
        <v>132</v>
      </c>
      <c r="E130" s="35"/>
      <c r="F130" s="216" t="s">
        <v>149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87</v>
      </c>
    </row>
    <row r="131" spans="1:65" s="13" customFormat="1" ht="11.25">
      <c r="B131" s="220"/>
      <c r="C131" s="221"/>
      <c r="D131" s="215" t="s">
        <v>136</v>
      </c>
      <c r="E131" s="222" t="s">
        <v>1</v>
      </c>
      <c r="F131" s="223" t="s">
        <v>150</v>
      </c>
      <c r="G131" s="221"/>
      <c r="H131" s="224">
        <v>59.93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136</v>
      </c>
      <c r="AU131" s="230" t="s">
        <v>87</v>
      </c>
      <c r="AV131" s="13" t="s">
        <v>87</v>
      </c>
      <c r="AW131" s="13" t="s">
        <v>34</v>
      </c>
      <c r="AX131" s="13" t="s">
        <v>77</v>
      </c>
      <c r="AY131" s="230" t="s">
        <v>122</v>
      </c>
    </row>
    <row r="132" spans="1:65" s="13" customFormat="1" ht="11.25">
      <c r="B132" s="220"/>
      <c r="C132" s="221"/>
      <c r="D132" s="215" t="s">
        <v>136</v>
      </c>
      <c r="E132" s="222" t="s">
        <v>1</v>
      </c>
      <c r="F132" s="223" t="s">
        <v>151</v>
      </c>
      <c r="G132" s="221"/>
      <c r="H132" s="224">
        <v>81.7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136</v>
      </c>
      <c r="AU132" s="230" t="s">
        <v>87</v>
      </c>
      <c r="AV132" s="13" t="s">
        <v>87</v>
      </c>
      <c r="AW132" s="13" t="s">
        <v>34</v>
      </c>
      <c r="AX132" s="13" t="s">
        <v>77</v>
      </c>
      <c r="AY132" s="230" t="s">
        <v>122</v>
      </c>
    </row>
    <row r="133" spans="1:65" s="14" customFormat="1" ht="11.25">
      <c r="B133" s="231"/>
      <c r="C133" s="232"/>
      <c r="D133" s="215" t="s">
        <v>136</v>
      </c>
      <c r="E133" s="233" t="s">
        <v>1</v>
      </c>
      <c r="F133" s="234" t="s">
        <v>152</v>
      </c>
      <c r="G133" s="232"/>
      <c r="H133" s="235">
        <v>141.63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136</v>
      </c>
      <c r="AU133" s="241" t="s">
        <v>87</v>
      </c>
      <c r="AV133" s="14" t="s">
        <v>130</v>
      </c>
      <c r="AW133" s="14" t="s">
        <v>34</v>
      </c>
      <c r="AX133" s="14" t="s">
        <v>85</v>
      </c>
      <c r="AY133" s="241" t="s">
        <v>122</v>
      </c>
    </row>
    <row r="134" spans="1:65" s="2" customFormat="1" ht="21.75" customHeight="1">
      <c r="A134" s="33"/>
      <c r="B134" s="34"/>
      <c r="C134" s="202" t="s">
        <v>130</v>
      </c>
      <c r="D134" s="202" t="s">
        <v>125</v>
      </c>
      <c r="E134" s="203" t="s">
        <v>153</v>
      </c>
      <c r="F134" s="204" t="s">
        <v>154</v>
      </c>
      <c r="G134" s="205" t="s">
        <v>155</v>
      </c>
      <c r="H134" s="206">
        <v>381.12</v>
      </c>
      <c r="I134" s="207"/>
      <c r="J134" s="208">
        <f>ROUND(I134*H134,2)</f>
        <v>0</v>
      </c>
      <c r="K134" s="204" t="s">
        <v>129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130</v>
      </c>
      <c r="AT134" s="213" t="s">
        <v>125</v>
      </c>
      <c r="AU134" s="213" t="s">
        <v>87</v>
      </c>
      <c r="AY134" s="16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130</v>
      </c>
      <c r="BM134" s="213" t="s">
        <v>156</v>
      </c>
    </row>
    <row r="135" spans="1:65" s="2" customFormat="1" ht="29.25">
      <c r="A135" s="33"/>
      <c r="B135" s="34"/>
      <c r="C135" s="35"/>
      <c r="D135" s="215" t="s">
        <v>132</v>
      </c>
      <c r="E135" s="35"/>
      <c r="F135" s="216" t="s">
        <v>157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132</v>
      </c>
      <c r="AU135" s="16" t="s">
        <v>87</v>
      </c>
    </row>
    <row r="136" spans="1:65" s="13" customFormat="1" ht="11.25">
      <c r="B136" s="220"/>
      <c r="C136" s="221"/>
      <c r="D136" s="215" t="s">
        <v>136</v>
      </c>
      <c r="E136" s="222" t="s">
        <v>1</v>
      </c>
      <c r="F136" s="223" t="s">
        <v>158</v>
      </c>
      <c r="G136" s="221"/>
      <c r="H136" s="224">
        <v>381.12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136</v>
      </c>
      <c r="AU136" s="230" t="s">
        <v>87</v>
      </c>
      <c r="AV136" s="13" t="s">
        <v>87</v>
      </c>
      <c r="AW136" s="13" t="s">
        <v>34</v>
      </c>
      <c r="AX136" s="13" t="s">
        <v>85</v>
      </c>
      <c r="AY136" s="230" t="s">
        <v>122</v>
      </c>
    </row>
    <row r="137" spans="1:65" s="2" customFormat="1" ht="21.75" customHeight="1">
      <c r="A137" s="33"/>
      <c r="B137" s="34"/>
      <c r="C137" s="202" t="s">
        <v>123</v>
      </c>
      <c r="D137" s="202" t="s">
        <v>125</v>
      </c>
      <c r="E137" s="203" t="s">
        <v>159</v>
      </c>
      <c r="F137" s="204" t="s">
        <v>160</v>
      </c>
      <c r="G137" s="205" t="s">
        <v>155</v>
      </c>
      <c r="H137" s="206">
        <v>222</v>
      </c>
      <c r="I137" s="207"/>
      <c r="J137" s="208">
        <f>ROUND(I137*H137,2)</f>
        <v>0</v>
      </c>
      <c r="K137" s="204" t="s">
        <v>129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130</v>
      </c>
      <c r="AT137" s="213" t="s">
        <v>125</v>
      </c>
      <c r="AU137" s="213" t="s">
        <v>87</v>
      </c>
      <c r="AY137" s="16" t="s">
        <v>122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130</v>
      </c>
      <c r="BM137" s="213" t="s">
        <v>161</v>
      </c>
    </row>
    <row r="138" spans="1:65" s="2" customFormat="1" ht="29.25">
      <c r="A138" s="33"/>
      <c r="B138" s="34"/>
      <c r="C138" s="35"/>
      <c r="D138" s="215" t="s">
        <v>132</v>
      </c>
      <c r="E138" s="35"/>
      <c r="F138" s="216" t="s">
        <v>162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87</v>
      </c>
    </row>
    <row r="139" spans="1:65" s="13" customFormat="1" ht="11.25">
      <c r="B139" s="220"/>
      <c r="C139" s="221"/>
      <c r="D139" s="215" t="s">
        <v>136</v>
      </c>
      <c r="E139" s="222" t="s">
        <v>1</v>
      </c>
      <c r="F139" s="223" t="s">
        <v>163</v>
      </c>
      <c r="G139" s="221"/>
      <c r="H139" s="224">
        <v>222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136</v>
      </c>
      <c r="AU139" s="230" t="s">
        <v>87</v>
      </c>
      <c r="AV139" s="13" t="s">
        <v>87</v>
      </c>
      <c r="AW139" s="13" t="s">
        <v>34</v>
      </c>
      <c r="AX139" s="13" t="s">
        <v>85</v>
      </c>
      <c r="AY139" s="230" t="s">
        <v>122</v>
      </c>
    </row>
    <row r="140" spans="1:65" s="2" customFormat="1" ht="21.75" customHeight="1">
      <c r="A140" s="33"/>
      <c r="B140" s="34"/>
      <c r="C140" s="202" t="s">
        <v>164</v>
      </c>
      <c r="D140" s="202" t="s">
        <v>125</v>
      </c>
      <c r="E140" s="203" t="s">
        <v>165</v>
      </c>
      <c r="F140" s="204" t="s">
        <v>166</v>
      </c>
      <c r="G140" s="205" t="s">
        <v>155</v>
      </c>
      <c r="H140" s="206">
        <v>148.80099999999999</v>
      </c>
      <c r="I140" s="207"/>
      <c r="J140" s="208">
        <f>ROUND(I140*H140,2)</f>
        <v>0</v>
      </c>
      <c r="K140" s="204" t="s">
        <v>129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130</v>
      </c>
      <c r="AT140" s="213" t="s">
        <v>125</v>
      </c>
      <c r="AU140" s="213" t="s">
        <v>87</v>
      </c>
      <c r="AY140" s="16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130</v>
      </c>
      <c r="BM140" s="213" t="s">
        <v>167</v>
      </c>
    </row>
    <row r="141" spans="1:65" s="2" customFormat="1" ht="19.5">
      <c r="A141" s="33"/>
      <c r="B141" s="34"/>
      <c r="C141" s="35"/>
      <c r="D141" s="215" t="s">
        <v>132</v>
      </c>
      <c r="E141" s="35"/>
      <c r="F141" s="216" t="s">
        <v>168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132</v>
      </c>
      <c r="AU141" s="16" t="s">
        <v>87</v>
      </c>
    </row>
    <row r="142" spans="1:65" s="13" customFormat="1" ht="11.25">
      <c r="B142" s="220"/>
      <c r="C142" s="221"/>
      <c r="D142" s="215" t="s">
        <v>136</v>
      </c>
      <c r="E142" s="222" t="s">
        <v>1</v>
      </c>
      <c r="F142" s="223" t="s">
        <v>169</v>
      </c>
      <c r="G142" s="221"/>
      <c r="H142" s="224">
        <v>24.378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136</v>
      </c>
      <c r="AU142" s="230" t="s">
        <v>87</v>
      </c>
      <c r="AV142" s="13" t="s">
        <v>87</v>
      </c>
      <c r="AW142" s="13" t="s">
        <v>34</v>
      </c>
      <c r="AX142" s="13" t="s">
        <v>77</v>
      </c>
      <c r="AY142" s="230" t="s">
        <v>122</v>
      </c>
    </row>
    <row r="143" spans="1:65" s="13" customFormat="1" ht="11.25">
      <c r="B143" s="220"/>
      <c r="C143" s="221"/>
      <c r="D143" s="215" t="s">
        <v>136</v>
      </c>
      <c r="E143" s="222" t="s">
        <v>1</v>
      </c>
      <c r="F143" s="223" t="s">
        <v>170</v>
      </c>
      <c r="G143" s="221"/>
      <c r="H143" s="224">
        <v>25.959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136</v>
      </c>
      <c r="AU143" s="230" t="s">
        <v>87</v>
      </c>
      <c r="AV143" s="13" t="s">
        <v>87</v>
      </c>
      <c r="AW143" s="13" t="s">
        <v>34</v>
      </c>
      <c r="AX143" s="13" t="s">
        <v>77</v>
      </c>
      <c r="AY143" s="230" t="s">
        <v>122</v>
      </c>
    </row>
    <row r="144" spans="1:65" s="13" customFormat="1" ht="11.25">
      <c r="B144" s="220"/>
      <c r="C144" s="221"/>
      <c r="D144" s="215" t="s">
        <v>136</v>
      </c>
      <c r="E144" s="222" t="s">
        <v>1</v>
      </c>
      <c r="F144" s="223" t="s">
        <v>171</v>
      </c>
      <c r="G144" s="221"/>
      <c r="H144" s="224">
        <v>98.463999999999999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136</v>
      </c>
      <c r="AU144" s="230" t="s">
        <v>87</v>
      </c>
      <c r="AV144" s="13" t="s">
        <v>87</v>
      </c>
      <c r="AW144" s="13" t="s">
        <v>34</v>
      </c>
      <c r="AX144" s="13" t="s">
        <v>77</v>
      </c>
      <c r="AY144" s="230" t="s">
        <v>122</v>
      </c>
    </row>
    <row r="145" spans="1:65" s="14" customFormat="1" ht="11.25">
      <c r="B145" s="231"/>
      <c r="C145" s="232"/>
      <c r="D145" s="215" t="s">
        <v>136</v>
      </c>
      <c r="E145" s="233" t="s">
        <v>1</v>
      </c>
      <c r="F145" s="234" t="s">
        <v>152</v>
      </c>
      <c r="G145" s="232"/>
      <c r="H145" s="235">
        <v>148.80099999999999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136</v>
      </c>
      <c r="AU145" s="241" t="s">
        <v>87</v>
      </c>
      <c r="AV145" s="14" t="s">
        <v>130</v>
      </c>
      <c r="AW145" s="14" t="s">
        <v>34</v>
      </c>
      <c r="AX145" s="14" t="s">
        <v>85</v>
      </c>
      <c r="AY145" s="241" t="s">
        <v>122</v>
      </c>
    </row>
    <row r="146" spans="1:65" s="2" customFormat="1" ht="21.75" customHeight="1">
      <c r="A146" s="33"/>
      <c r="B146" s="34"/>
      <c r="C146" s="202" t="s">
        <v>172</v>
      </c>
      <c r="D146" s="202" t="s">
        <v>125</v>
      </c>
      <c r="E146" s="203" t="s">
        <v>173</v>
      </c>
      <c r="F146" s="204" t="s">
        <v>174</v>
      </c>
      <c r="G146" s="205" t="s">
        <v>128</v>
      </c>
      <c r="H146" s="206">
        <v>2</v>
      </c>
      <c r="I146" s="207"/>
      <c r="J146" s="208">
        <f>ROUND(I146*H146,2)</f>
        <v>0</v>
      </c>
      <c r="K146" s="204" t="s">
        <v>129</v>
      </c>
      <c r="L146" s="38"/>
      <c r="M146" s="209" t="s">
        <v>1</v>
      </c>
      <c r="N146" s="210" t="s">
        <v>42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130</v>
      </c>
      <c r="AT146" s="213" t="s">
        <v>125</v>
      </c>
      <c r="AU146" s="213" t="s">
        <v>87</v>
      </c>
      <c r="AY146" s="16" t="s">
        <v>122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130</v>
      </c>
      <c r="BM146" s="213" t="s">
        <v>175</v>
      </c>
    </row>
    <row r="147" spans="1:65" s="2" customFormat="1" ht="48.75">
      <c r="A147" s="33"/>
      <c r="B147" s="34"/>
      <c r="C147" s="35"/>
      <c r="D147" s="215" t="s">
        <v>132</v>
      </c>
      <c r="E147" s="35"/>
      <c r="F147" s="216" t="s">
        <v>176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132</v>
      </c>
      <c r="AU147" s="16" t="s">
        <v>87</v>
      </c>
    </row>
    <row r="148" spans="1:65" s="2" customFormat="1" ht="21.75" customHeight="1">
      <c r="A148" s="33"/>
      <c r="B148" s="34"/>
      <c r="C148" s="202" t="s">
        <v>177</v>
      </c>
      <c r="D148" s="202" t="s">
        <v>125</v>
      </c>
      <c r="E148" s="203" t="s">
        <v>178</v>
      </c>
      <c r="F148" s="204" t="s">
        <v>179</v>
      </c>
      <c r="G148" s="205" t="s">
        <v>180</v>
      </c>
      <c r="H148" s="206">
        <v>11.38</v>
      </c>
      <c r="I148" s="207"/>
      <c r="J148" s="208">
        <f>ROUND(I148*H148,2)</f>
        <v>0</v>
      </c>
      <c r="K148" s="204" t="s">
        <v>129</v>
      </c>
      <c r="L148" s="38"/>
      <c r="M148" s="209" t="s">
        <v>1</v>
      </c>
      <c r="N148" s="210" t="s">
        <v>42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130</v>
      </c>
      <c r="AT148" s="213" t="s">
        <v>125</v>
      </c>
      <c r="AU148" s="213" t="s">
        <v>87</v>
      </c>
      <c r="AY148" s="16" t="s">
        <v>122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130</v>
      </c>
      <c r="BM148" s="213" t="s">
        <v>181</v>
      </c>
    </row>
    <row r="149" spans="1:65" s="2" customFormat="1" ht="39">
      <c r="A149" s="33"/>
      <c r="B149" s="34"/>
      <c r="C149" s="35"/>
      <c r="D149" s="215" t="s">
        <v>132</v>
      </c>
      <c r="E149" s="35"/>
      <c r="F149" s="216" t="s">
        <v>182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132</v>
      </c>
      <c r="AU149" s="16" t="s">
        <v>87</v>
      </c>
    </row>
    <row r="150" spans="1:65" s="13" customFormat="1" ht="11.25">
      <c r="B150" s="220"/>
      <c r="C150" s="221"/>
      <c r="D150" s="215" t="s">
        <v>136</v>
      </c>
      <c r="E150" s="222" t="s">
        <v>1</v>
      </c>
      <c r="F150" s="223" t="s">
        <v>183</v>
      </c>
      <c r="G150" s="221"/>
      <c r="H150" s="224">
        <v>11.38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136</v>
      </c>
      <c r="AU150" s="230" t="s">
        <v>87</v>
      </c>
      <c r="AV150" s="13" t="s">
        <v>87</v>
      </c>
      <c r="AW150" s="13" t="s">
        <v>34</v>
      </c>
      <c r="AX150" s="13" t="s">
        <v>85</v>
      </c>
      <c r="AY150" s="230" t="s">
        <v>122</v>
      </c>
    </row>
    <row r="151" spans="1:65" s="2" customFormat="1" ht="21.75" customHeight="1">
      <c r="A151" s="33"/>
      <c r="B151" s="34"/>
      <c r="C151" s="202" t="s">
        <v>184</v>
      </c>
      <c r="D151" s="202" t="s">
        <v>125</v>
      </c>
      <c r="E151" s="203" t="s">
        <v>185</v>
      </c>
      <c r="F151" s="204" t="s">
        <v>186</v>
      </c>
      <c r="G151" s="205" t="s">
        <v>180</v>
      </c>
      <c r="H151" s="206">
        <v>20</v>
      </c>
      <c r="I151" s="207"/>
      <c r="J151" s="208">
        <f>ROUND(I151*H151,2)</f>
        <v>0</v>
      </c>
      <c r="K151" s="204" t="s">
        <v>129</v>
      </c>
      <c r="L151" s="38"/>
      <c r="M151" s="209" t="s">
        <v>1</v>
      </c>
      <c r="N151" s="210" t="s">
        <v>42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130</v>
      </c>
      <c r="AT151" s="213" t="s">
        <v>125</v>
      </c>
      <c r="AU151" s="213" t="s">
        <v>87</v>
      </c>
      <c r="AY151" s="16" t="s">
        <v>122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130</v>
      </c>
      <c r="BM151" s="213" t="s">
        <v>187</v>
      </c>
    </row>
    <row r="152" spans="1:65" s="2" customFormat="1" ht="19.5">
      <c r="A152" s="33"/>
      <c r="B152" s="34"/>
      <c r="C152" s="35"/>
      <c r="D152" s="215" t="s">
        <v>132</v>
      </c>
      <c r="E152" s="35"/>
      <c r="F152" s="216" t="s">
        <v>188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87</v>
      </c>
    </row>
    <row r="153" spans="1:65" s="13" customFormat="1" ht="11.25">
      <c r="B153" s="220"/>
      <c r="C153" s="221"/>
      <c r="D153" s="215" t="s">
        <v>136</v>
      </c>
      <c r="E153" s="222" t="s">
        <v>1</v>
      </c>
      <c r="F153" s="223" t="s">
        <v>189</v>
      </c>
      <c r="G153" s="221"/>
      <c r="H153" s="224">
        <v>20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136</v>
      </c>
      <c r="AU153" s="230" t="s">
        <v>87</v>
      </c>
      <c r="AV153" s="13" t="s">
        <v>87</v>
      </c>
      <c r="AW153" s="13" t="s">
        <v>34</v>
      </c>
      <c r="AX153" s="13" t="s">
        <v>85</v>
      </c>
      <c r="AY153" s="230" t="s">
        <v>122</v>
      </c>
    </row>
    <row r="154" spans="1:65" s="2" customFormat="1" ht="21.75" customHeight="1">
      <c r="A154" s="33"/>
      <c r="B154" s="34"/>
      <c r="C154" s="202" t="s">
        <v>190</v>
      </c>
      <c r="D154" s="202" t="s">
        <v>125</v>
      </c>
      <c r="E154" s="203" t="s">
        <v>191</v>
      </c>
      <c r="F154" s="204" t="s">
        <v>192</v>
      </c>
      <c r="G154" s="205" t="s">
        <v>193</v>
      </c>
      <c r="H154" s="206">
        <v>33</v>
      </c>
      <c r="I154" s="207"/>
      <c r="J154" s="208">
        <f>ROUND(I154*H154,2)</f>
        <v>0</v>
      </c>
      <c r="K154" s="204" t="s">
        <v>129</v>
      </c>
      <c r="L154" s="38"/>
      <c r="M154" s="209" t="s">
        <v>1</v>
      </c>
      <c r="N154" s="210" t="s">
        <v>42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130</v>
      </c>
      <c r="AT154" s="213" t="s">
        <v>125</v>
      </c>
      <c r="AU154" s="213" t="s">
        <v>87</v>
      </c>
      <c r="AY154" s="16" t="s">
        <v>122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130</v>
      </c>
      <c r="BM154" s="213" t="s">
        <v>194</v>
      </c>
    </row>
    <row r="155" spans="1:65" s="2" customFormat="1" ht="29.25">
      <c r="A155" s="33"/>
      <c r="B155" s="34"/>
      <c r="C155" s="35"/>
      <c r="D155" s="215" t="s">
        <v>132</v>
      </c>
      <c r="E155" s="35"/>
      <c r="F155" s="216" t="s">
        <v>195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132</v>
      </c>
      <c r="AU155" s="16" t="s">
        <v>87</v>
      </c>
    </row>
    <row r="156" spans="1:65" s="2" customFormat="1" ht="21.75" customHeight="1">
      <c r="A156" s="33"/>
      <c r="B156" s="34"/>
      <c r="C156" s="202" t="s">
        <v>196</v>
      </c>
      <c r="D156" s="202" t="s">
        <v>125</v>
      </c>
      <c r="E156" s="203" t="s">
        <v>197</v>
      </c>
      <c r="F156" s="204" t="s">
        <v>198</v>
      </c>
      <c r="G156" s="205" t="s">
        <v>199</v>
      </c>
      <c r="H156" s="206">
        <v>1466.8589999999999</v>
      </c>
      <c r="I156" s="207"/>
      <c r="J156" s="208">
        <f>ROUND(I156*H156,2)</f>
        <v>0</v>
      </c>
      <c r="K156" s="204" t="s">
        <v>129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130</v>
      </c>
      <c r="AT156" s="213" t="s">
        <v>125</v>
      </c>
      <c r="AU156" s="213" t="s">
        <v>87</v>
      </c>
      <c r="AY156" s="16" t="s">
        <v>122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130</v>
      </c>
      <c r="BM156" s="213" t="s">
        <v>200</v>
      </c>
    </row>
    <row r="157" spans="1:65" s="2" customFormat="1" ht="19.5">
      <c r="A157" s="33"/>
      <c r="B157" s="34"/>
      <c r="C157" s="35"/>
      <c r="D157" s="215" t="s">
        <v>132</v>
      </c>
      <c r="E157" s="35"/>
      <c r="F157" s="216" t="s">
        <v>201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2" customFormat="1" ht="19.5">
      <c r="A158" s="33"/>
      <c r="B158" s="34"/>
      <c r="C158" s="35"/>
      <c r="D158" s="215" t="s">
        <v>134</v>
      </c>
      <c r="E158" s="35"/>
      <c r="F158" s="219" t="s">
        <v>202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134</v>
      </c>
      <c r="AU158" s="16" t="s">
        <v>87</v>
      </c>
    </row>
    <row r="159" spans="1:65" s="13" customFormat="1" ht="11.25">
      <c r="B159" s="220"/>
      <c r="C159" s="221"/>
      <c r="D159" s="215" t="s">
        <v>136</v>
      </c>
      <c r="E159" s="222" t="s">
        <v>1</v>
      </c>
      <c r="F159" s="223" t="s">
        <v>203</v>
      </c>
      <c r="G159" s="221"/>
      <c r="H159" s="224">
        <v>285.78699999999998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136</v>
      </c>
      <c r="AU159" s="230" t="s">
        <v>87</v>
      </c>
      <c r="AV159" s="13" t="s">
        <v>87</v>
      </c>
      <c r="AW159" s="13" t="s">
        <v>34</v>
      </c>
      <c r="AX159" s="13" t="s">
        <v>77</v>
      </c>
      <c r="AY159" s="230" t="s">
        <v>122</v>
      </c>
    </row>
    <row r="160" spans="1:65" s="13" customFormat="1" ht="11.25">
      <c r="B160" s="220"/>
      <c r="C160" s="221"/>
      <c r="D160" s="215" t="s">
        <v>136</v>
      </c>
      <c r="E160" s="222" t="s">
        <v>1</v>
      </c>
      <c r="F160" s="223" t="s">
        <v>203</v>
      </c>
      <c r="G160" s="221"/>
      <c r="H160" s="224">
        <v>285.78699999999998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136</v>
      </c>
      <c r="AU160" s="230" t="s">
        <v>87</v>
      </c>
      <c r="AV160" s="13" t="s">
        <v>87</v>
      </c>
      <c r="AW160" s="13" t="s">
        <v>34</v>
      </c>
      <c r="AX160" s="13" t="s">
        <v>77</v>
      </c>
      <c r="AY160" s="230" t="s">
        <v>122</v>
      </c>
    </row>
    <row r="161" spans="1:65" s="13" customFormat="1" ht="11.25">
      <c r="B161" s="220"/>
      <c r="C161" s="221"/>
      <c r="D161" s="215" t="s">
        <v>136</v>
      </c>
      <c r="E161" s="222" t="s">
        <v>1</v>
      </c>
      <c r="F161" s="223" t="s">
        <v>204</v>
      </c>
      <c r="G161" s="221"/>
      <c r="H161" s="224">
        <v>895.28499999999997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136</v>
      </c>
      <c r="AU161" s="230" t="s">
        <v>87</v>
      </c>
      <c r="AV161" s="13" t="s">
        <v>87</v>
      </c>
      <c r="AW161" s="13" t="s">
        <v>34</v>
      </c>
      <c r="AX161" s="13" t="s">
        <v>77</v>
      </c>
      <c r="AY161" s="230" t="s">
        <v>122</v>
      </c>
    </row>
    <row r="162" spans="1:65" s="14" customFormat="1" ht="11.25">
      <c r="B162" s="231"/>
      <c r="C162" s="232"/>
      <c r="D162" s="215" t="s">
        <v>136</v>
      </c>
      <c r="E162" s="233" t="s">
        <v>1</v>
      </c>
      <c r="F162" s="234" t="s">
        <v>152</v>
      </c>
      <c r="G162" s="232"/>
      <c r="H162" s="235">
        <v>1466.8589999999999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136</v>
      </c>
      <c r="AU162" s="241" t="s">
        <v>87</v>
      </c>
      <c r="AV162" s="14" t="s">
        <v>130</v>
      </c>
      <c r="AW162" s="14" t="s">
        <v>34</v>
      </c>
      <c r="AX162" s="14" t="s">
        <v>85</v>
      </c>
      <c r="AY162" s="241" t="s">
        <v>122</v>
      </c>
    </row>
    <row r="163" spans="1:65" s="2" customFormat="1" ht="21.75" customHeight="1">
      <c r="A163" s="33"/>
      <c r="B163" s="34"/>
      <c r="C163" s="202" t="s">
        <v>205</v>
      </c>
      <c r="D163" s="202" t="s">
        <v>125</v>
      </c>
      <c r="E163" s="203" t="s">
        <v>206</v>
      </c>
      <c r="F163" s="204" t="s">
        <v>207</v>
      </c>
      <c r="G163" s="205" t="s">
        <v>155</v>
      </c>
      <c r="H163" s="206">
        <v>345.19299999999998</v>
      </c>
      <c r="I163" s="207"/>
      <c r="J163" s="208">
        <f>ROUND(I163*H163,2)</f>
        <v>0</v>
      </c>
      <c r="K163" s="204" t="s">
        <v>129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130</v>
      </c>
      <c r="AT163" s="213" t="s">
        <v>125</v>
      </c>
      <c r="AU163" s="213" t="s">
        <v>87</v>
      </c>
      <c r="AY163" s="16" t="s">
        <v>122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130</v>
      </c>
      <c r="BM163" s="213" t="s">
        <v>208</v>
      </c>
    </row>
    <row r="164" spans="1:65" s="2" customFormat="1" ht="39">
      <c r="A164" s="33"/>
      <c r="B164" s="34"/>
      <c r="C164" s="35"/>
      <c r="D164" s="215" t="s">
        <v>132</v>
      </c>
      <c r="E164" s="35"/>
      <c r="F164" s="216" t="s">
        <v>209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87</v>
      </c>
    </row>
    <row r="165" spans="1:65" s="13" customFormat="1" ht="11.25">
      <c r="B165" s="220"/>
      <c r="C165" s="221"/>
      <c r="D165" s="215" t="s">
        <v>136</v>
      </c>
      <c r="E165" s="222" t="s">
        <v>1</v>
      </c>
      <c r="F165" s="223" t="s">
        <v>210</v>
      </c>
      <c r="G165" s="221"/>
      <c r="H165" s="224">
        <v>345.19299999999998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136</v>
      </c>
      <c r="AU165" s="230" t="s">
        <v>87</v>
      </c>
      <c r="AV165" s="13" t="s">
        <v>87</v>
      </c>
      <c r="AW165" s="13" t="s">
        <v>34</v>
      </c>
      <c r="AX165" s="13" t="s">
        <v>85</v>
      </c>
      <c r="AY165" s="230" t="s">
        <v>122</v>
      </c>
    </row>
    <row r="166" spans="1:65" s="2" customFormat="1" ht="21.75" customHeight="1">
      <c r="A166" s="33"/>
      <c r="B166" s="34"/>
      <c r="C166" s="202" t="s">
        <v>211</v>
      </c>
      <c r="D166" s="202" t="s">
        <v>125</v>
      </c>
      <c r="E166" s="203" t="s">
        <v>212</v>
      </c>
      <c r="F166" s="204" t="s">
        <v>213</v>
      </c>
      <c r="G166" s="205" t="s">
        <v>155</v>
      </c>
      <c r="H166" s="206">
        <v>236</v>
      </c>
      <c r="I166" s="207"/>
      <c r="J166" s="208">
        <f>ROUND(I166*H166,2)</f>
        <v>0</v>
      </c>
      <c r="K166" s="204" t="s">
        <v>129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130</v>
      </c>
      <c r="AT166" s="213" t="s">
        <v>125</v>
      </c>
      <c r="AU166" s="213" t="s">
        <v>87</v>
      </c>
      <c r="AY166" s="16" t="s">
        <v>122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130</v>
      </c>
      <c r="BM166" s="213" t="s">
        <v>214</v>
      </c>
    </row>
    <row r="167" spans="1:65" s="2" customFormat="1" ht="39">
      <c r="A167" s="33"/>
      <c r="B167" s="34"/>
      <c r="C167" s="35"/>
      <c r="D167" s="215" t="s">
        <v>132</v>
      </c>
      <c r="E167" s="35"/>
      <c r="F167" s="216" t="s">
        <v>215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132</v>
      </c>
      <c r="AU167" s="16" t="s">
        <v>87</v>
      </c>
    </row>
    <row r="168" spans="1:65" s="13" customFormat="1" ht="11.25">
      <c r="B168" s="220"/>
      <c r="C168" s="221"/>
      <c r="D168" s="215" t="s">
        <v>136</v>
      </c>
      <c r="E168" s="222" t="s">
        <v>1</v>
      </c>
      <c r="F168" s="223" t="s">
        <v>216</v>
      </c>
      <c r="G168" s="221"/>
      <c r="H168" s="224">
        <v>236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136</v>
      </c>
      <c r="AU168" s="230" t="s">
        <v>87</v>
      </c>
      <c r="AV168" s="13" t="s">
        <v>87</v>
      </c>
      <c r="AW168" s="13" t="s">
        <v>34</v>
      </c>
      <c r="AX168" s="13" t="s">
        <v>85</v>
      </c>
      <c r="AY168" s="230" t="s">
        <v>122</v>
      </c>
    </row>
    <row r="169" spans="1:65" s="2" customFormat="1" ht="21.75" customHeight="1">
      <c r="A169" s="33"/>
      <c r="B169" s="34"/>
      <c r="C169" s="202" t="s">
        <v>217</v>
      </c>
      <c r="D169" s="202" t="s">
        <v>125</v>
      </c>
      <c r="E169" s="203" t="s">
        <v>218</v>
      </c>
      <c r="F169" s="204" t="s">
        <v>219</v>
      </c>
      <c r="G169" s="205" t="s">
        <v>180</v>
      </c>
      <c r="H169" s="206">
        <v>64</v>
      </c>
      <c r="I169" s="207"/>
      <c r="J169" s="208">
        <f>ROUND(I169*H169,2)</f>
        <v>0</v>
      </c>
      <c r="K169" s="204" t="s">
        <v>129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130</v>
      </c>
      <c r="AT169" s="213" t="s">
        <v>125</v>
      </c>
      <c r="AU169" s="213" t="s">
        <v>87</v>
      </c>
      <c r="AY169" s="16" t="s">
        <v>122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130</v>
      </c>
      <c r="BM169" s="213" t="s">
        <v>220</v>
      </c>
    </row>
    <row r="170" spans="1:65" s="2" customFormat="1" ht="39">
      <c r="A170" s="33"/>
      <c r="B170" s="34"/>
      <c r="C170" s="35"/>
      <c r="D170" s="215" t="s">
        <v>132</v>
      </c>
      <c r="E170" s="35"/>
      <c r="F170" s="216" t="s">
        <v>221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87</v>
      </c>
    </row>
    <row r="171" spans="1:65" s="13" customFormat="1" ht="11.25">
      <c r="B171" s="220"/>
      <c r="C171" s="221"/>
      <c r="D171" s="215" t="s">
        <v>136</v>
      </c>
      <c r="E171" s="222" t="s">
        <v>1</v>
      </c>
      <c r="F171" s="223" t="s">
        <v>222</v>
      </c>
      <c r="G171" s="221"/>
      <c r="H171" s="224">
        <v>64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136</v>
      </c>
      <c r="AU171" s="230" t="s">
        <v>87</v>
      </c>
      <c r="AV171" s="13" t="s">
        <v>87</v>
      </c>
      <c r="AW171" s="13" t="s">
        <v>34</v>
      </c>
      <c r="AX171" s="13" t="s">
        <v>85</v>
      </c>
      <c r="AY171" s="230" t="s">
        <v>122</v>
      </c>
    </row>
    <row r="172" spans="1:65" s="2" customFormat="1" ht="21.75" customHeight="1">
      <c r="A172" s="33"/>
      <c r="B172" s="34"/>
      <c r="C172" s="202" t="s">
        <v>8</v>
      </c>
      <c r="D172" s="202" t="s">
        <v>125</v>
      </c>
      <c r="E172" s="203" t="s">
        <v>223</v>
      </c>
      <c r="F172" s="204" t="s">
        <v>224</v>
      </c>
      <c r="G172" s="205" t="s">
        <v>128</v>
      </c>
      <c r="H172" s="206">
        <v>4</v>
      </c>
      <c r="I172" s="207"/>
      <c r="J172" s="208">
        <f>ROUND(I172*H172,2)</f>
        <v>0</v>
      </c>
      <c r="K172" s="204" t="s">
        <v>129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130</v>
      </c>
      <c r="AT172" s="213" t="s">
        <v>125</v>
      </c>
      <c r="AU172" s="213" t="s">
        <v>87</v>
      </c>
      <c r="AY172" s="16" t="s">
        <v>122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130</v>
      </c>
      <c r="BM172" s="213" t="s">
        <v>225</v>
      </c>
    </row>
    <row r="173" spans="1:65" s="2" customFormat="1" ht="29.25">
      <c r="A173" s="33"/>
      <c r="B173" s="34"/>
      <c r="C173" s="35"/>
      <c r="D173" s="215" t="s">
        <v>132</v>
      </c>
      <c r="E173" s="35"/>
      <c r="F173" s="216" t="s">
        <v>226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132</v>
      </c>
      <c r="AU173" s="16" t="s">
        <v>87</v>
      </c>
    </row>
    <row r="174" spans="1:65" s="2" customFormat="1" ht="21.75" customHeight="1">
      <c r="A174" s="33"/>
      <c r="B174" s="34"/>
      <c r="C174" s="202" t="s">
        <v>227</v>
      </c>
      <c r="D174" s="202" t="s">
        <v>125</v>
      </c>
      <c r="E174" s="203" t="s">
        <v>228</v>
      </c>
      <c r="F174" s="204" t="s">
        <v>229</v>
      </c>
      <c r="G174" s="205" t="s">
        <v>147</v>
      </c>
      <c r="H174" s="206">
        <v>66.099999999999994</v>
      </c>
      <c r="I174" s="207"/>
      <c r="J174" s="208">
        <f>ROUND(I174*H174,2)</f>
        <v>0</v>
      </c>
      <c r="K174" s="204" t="s">
        <v>129</v>
      </c>
      <c r="L174" s="38"/>
      <c r="M174" s="209" t="s">
        <v>1</v>
      </c>
      <c r="N174" s="210" t="s">
        <v>42</v>
      </c>
      <c r="O174" s="70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130</v>
      </c>
      <c r="AT174" s="213" t="s">
        <v>125</v>
      </c>
      <c r="AU174" s="213" t="s">
        <v>87</v>
      </c>
      <c r="AY174" s="16" t="s">
        <v>122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130</v>
      </c>
      <c r="BM174" s="213" t="s">
        <v>230</v>
      </c>
    </row>
    <row r="175" spans="1:65" s="2" customFormat="1" ht="19.5">
      <c r="A175" s="33"/>
      <c r="B175" s="34"/>
      <c r="C175" s="35"/>
      <c r="D175" s="215" t="s">
        <v>132</v>
      </c>
      <c r="E175" s="35"/>
      <c r="F175" s="216" t="s">
        <v>231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132</v>
      </c>
      <c r="AU175" s="16" t="s">
        <v>87</v>
      </c>
    </row>
    <row r="176" spans="1:65" s="13" customFormat="1" ht="11.25">
      <c r="B176" s="220"/>
      <c r="C176" s="221"/>
      <c r="D176" s="215" t="s">
        <v>136</v>
      </c>
      <c r="E176" s="222" t="s">
        <v>1</v>
      </c>
      <c r="F176" s="223" t="s">
        <v>232</v>
      </c>
      <c r="G176" s="221"/>
      <c r="H176" s="224">
        <v>66.099999999999994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136</v>
      </c>
      <c r="AU176" s="230" t="s">
        <v>87</v>
      </c>
      <c r="AV176" s="13" t="s">
        <v>87</v>
      </c>
      <c r="AW176" s="13" t="s">
        <v>34</v>
      </c>
      <c r="AX176" s="13" t="s">
        <v>77</v>
      </c>
      <c r="AY176" s="230" t="s">
        <v>122</v>
      </c>
    </row>
    <row r="177" spans="1:65" s="14" customFormat="1" ht="11.25">
      <c r="B177" s="231"/>
      <c r="C177" s="232"/>
      <c r="D177" s="215" t="s">
        <v>136</v>
      </c>
      <c r="E177" s="233" t="s">
        <v>1</v>
      </c>
      <c r="F177" s="234" t="s">
        <v>152</v>
      </c>
      <c r="G177" s="232"/>
      <c r="H177" s="235">
        <v>66.099999999999994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136</v>
      </c>
      <c r="AU177" s="241" t="s">
        <v>87</v>
      </c>
      <c r="AV177" s="14" t="s">
        <v>130</v>
      </c>
      <c r="AW177" s="14" t="s">
        <v>34</v>
      </c>
      <c r="AX177" s="14" t="s">
        <v>85</v>
      </c>
      <c r="AY177" s="241" t="s">
        <v>122</v>
      </c>
    </row>
    <row r="178" spans="1:65" s="2" customFormat="1" ht="21.75" customHeight="1">
      <c r="A178" s="33"/>
      <c r="B178" s="34"/>
      <c r="C178" s="202" t="s">
        <v>233</v>
      </c>
      <c r="D178" s="202" t="s">
        <v>125</v>
      </c>
      <c r="E178" s="203" t="s">
        <v>234</v>
      </c>
      <c r="F178" s="204" t="s">
        <v>235</v>
      </c>
      <c r="G178" s="205" t="s">
        <v>236</v>
      </c>
      <c r="H178" s="206">
        <v>0.253</v>
      </c>
      <c r="I178" s="207"/>
      <c r="J178" s="208">
        <f>ROUND(I178*H178,2)</f>
        <v>0</v>
      </c>
      <c r="K178" s="204" t="s">
        <v>129</v>
      </c>
      <c r="L178" s="38"/>
      <c r="M178" s="209" t="s">
        <v>1</v>
      </c>
      <c r="N178" s="210" t="s">
        <v>42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130</v>
      </c>
      <c r="AT178" s="213" t="s">
        <v>125</v>
      </c>
      <c r="AU178" s="213" t="s">
        <v>87</v>
      </c>
      <c r="AY178" s="16" t="s">
        <v>122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85</v>
      </c>
      <c r="BK178" s="214">
        <f>ROUND(I178*H178,2)</f>
        <v>0</v>
      </c>
      <c r="BL178" s="16" t="s">
        <v>130</v>
      </c>
      <c r="BM178" s="213" t="s">
        <v>237</v>
      </c>
    </row>
    <row r="179" spans="1:65" s="2" customFormat="1" ht="29.25">
      <c r="A179" s="33"/>
      <c r="B179" s="34"/>
      <c r="C179" s="35"/>
      <c r="D179" s="215" t="s">
        <v>132</v>
      </c>
      <c r="E179" s="35"/>
      <c r="F179" s="216" t="s">
        <v>238</v>
      </c>
      <c r="G179" s="35"/>
      <c r="H179" s="35"/>
      <c r="I179" s="114"/>
      <c r="J179" s="35"/>
      <c r="K179" s="35"/>
      <c r="L179" s="38"/>
      <c r="M179" s="217"/>
      <c r="N179" s="21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132</v>
      </c>
      <c r="AU179" s="16" t="s">
        <v>87</v>
      </c>
    </row>
    <row r="180" spans="1:65" s="2" customFormat="1" ht="21.75" customHeight="1">
      <c r="A180" s="33"/>
      <c r="B180" s="34"/>
      <c r="C180" s="202" t="s">
        <v>239</v>
      </c>
      <c r="D180" s="202" t="s">
        <v>125</v>
      </c>
      <c r="E180" s="203" t="s">
        <v>240</v>
      </c>
      <c r="F180" s="204" t="s">
        <v>241</v>
      </c>
      <c r="G180" s="205" t="s">
        <v>180</v>
      </c>
      <c r="H180" s="206">
        <v>8</v>
      </c>
      <c r="I180" s="207"/>
      <c r="J180" s="208">
        <f>ROUND(I180*H180,2)</f>
        <v>0</v>
      </c>
      <c r="K180" s="204" t="s">
        <v>129</v>
      </c>
      <c r="L180" s="38"/>
      <c r="M180" s="209" t="s">
        <v>1</v>
      </c>
      <c r="N180" s="210" t="s">
        <v>42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130</v>
      </c>
      <c r="AT180" s="213" t="s">
        <v>125</v>
      </c>
      <c r="AU180" s="213" t="s">
        <v>87</v>
      </c>
      <c r="AY180" s="16" t="s">
        <v>122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130</v>
      </c>
      <c r="BM180" s="213" t="s">
        <v>242</v>
      </c>
    </row>
    <row r="181" spans="1:65" s="2" customFormat="1" ht="29.25">
      <c r="A181" s="33"/>
      <c r="B181" s="34"/>
      <c r="C181" s="35"/>
      <c r="D181" s="215" t="s">
        <v>132</v>
      </c>
      <c r="E181" s="35"/>
      <c r="F181" s="216" t="s">
        <v>243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132</v>
      </c>
      <c r="AU181" s="16" t="s">
        <v>87</v>
      </c>
    </row>
    <row r="182" spans="1:65" s="2" customFormat="1" ht="19.5">
      <c r="A182" s="33"/>
      <c r="B182" s="34"/>
      <c r="C182" s="35"/>
      <c r="D182" s="215" t="s">
        <v>134</v>
      </c>
      <c r="E182" s="35"/>
      <c r="F182" s="219" t="s">
        <v>244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134</v>
      </c>
      <c r="AU182" s="16" t="s">
        <v>87</v>
      </c>
    </row>
    <row r="183" spans="1:65" s="13" customFormat="1" ht="11.25">
      <c r="B183" s="220"/>
      <c r="C183" s="221"/>
      <c r="D183" s="215" t="s">
        <v>136</v>
      </c>
      <c r="E183" s="222" t="s">
        <v>1</v>
      </c>
      <c r="F183" s="223" t="s">
        <v>245</v>
      </c>
      <c r="G183" s="221"/>
      <c r="H183" s="224">
        <v>8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136</v>
      </c>
      <c r="AU183" s="230" t="s">
        <v>87</v>
      </c>
      <c r="AV183" s="13" t="s">
        <v>87</v>
      </c>
      <c r="AW183" s="13" t="s">
        <v>34</v>
      </c>
      <c r="AX183" s="13" t="s">
        <v>85</v>
      </c>
      <c r="AY183" s="230" t="s">
        <v>122</v>
      </c>
    </row>
    <row r="184" spans="1:65" s="2" customFormat="1" ht="21.75" customHeight="1">
      <c r="A184" s="33"/>
      <c r="B184" s="34"/>
      <c r="C184" s="202" t="s">
        <v>246</v>
      </c>
      <c r="D184" s="202" t="s">
        <v>125</v>
      </c>
      <c r="E184" s="203" t="s">
        <v>247</v>
      </c>
      <c r="F184" s="204" t="s">
        <v>248</v>
      </c>
      <c r="G184" s="205" t="s">
        <v>249</v>
      </c>
      <c r="H184" s="206">
        <v>68</v>
      </c>
      <c r="I184" s="207"/>
      <c r="J184" s="208">
        <f>ROUND(I184*H184,2)</f>
        <v>0</v>
      </c>
      <c r="K184" s="204" t="s">
        <v>129</v>
      </c>
      <c r="L184" s="38"/>
      <c r="M184" s="209" t="s">
        <v>1</v>
      </c>
      <c r="N184" s="210" t="s">
        <v>42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130</v>
      </c>
      <c r="AT184" s="213" t="s">
        <v>125</v>
      </c>
      <c r="AU184" s="213" t="s">
        <v>87</v>
      </c>
      <c r="AY184" s="16" t="s">
        <v>122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85</v>
      </c>
      <c r="BK184" s="214">
        <f>ROUND(I184*H184,2)</f>
        <v>0</v>
      </c>
      <c r="BL184" s="16" t="s">
        <v>130</v>
      </c>
      <c r="BM184" s="213" t="s">
        <v>250</v>
      </c>
    </row>
    <row r="185" spans="1:65" s="2" customFormat="1" ht="39">
      <c r="A185" s="33"/>
      <c r="B185" s="34"/>
      <c r="C185" s="35"/>
      <c r="D185" s="215" t="s">
        <v>132</v>
      </c>
      <c r="E185" s="35"/>
      <c r="F185" s="216" t="s">
        <v>251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132</v>
      </c>
      <c r="AU185" s="16" t="s">
        <v>87</v>
      </c>
    </row>
    <row r="186" spans="1:65" s="2" customFormat="1" ht="21.75" customHeight="1">
      <c r="A186" s="33"/>
      <c r="B186" s="34"/>
      <c r="C186" s="202" t="s">
        <v>252</v>
      </c>
      <c r="D186" s="202" t="s">
        <v>125</v>
      </c>
      <c r="E186" s="203" t="s">
        <v>253</v>
      </c>
      <c r="F186" s="204" t="s">
        <v>254</v>
      </c>
      <c r="G186" s="205" t="s">
        <v>180</v>
      </c>
      <c r="H186" s="206">
        <v>199.4</v>
      </c>
      <c r="I186" s="207"/>
      <c r="J186" s="208">
        <f>ROUND(I186*H186,2)</f>
        <v>0</v>
      </c>
      <c r="K186" s="204" t="s">
        <v>129</v>
      </c>
      <c r="L186" s="38"/>
      <c r="M186" s="209" t="s">
        <v>1</v>
      </c>
      <c r="N186" s="210" t="s">
        <v>42</v>
      </c>
      <c r="O186" s="70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130</v>
      </c>
      <c r="AT186" s="213" t="s">
        <v>125</v>
      </c>
      <c r="AU186" s="213" t="s">
        <v>87</v>
      </c>
      <c r="AY186" s="16" t="s">
        <v>122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85</v>
      </c>
      <c r="BK186" s="214">
        <f>ROUND(I186*H186,2)</f>
        <v>0</v>
      </c>
      <c r="BL186" s="16" t="s">
        <v>130</v>
      </c>
      <c r="BM186" s="213" t="s">
        <v>255</v>
      </c>
    </row>
    <row r="187" spans="1:65" s="2" customFormat="1" ht="19.5">
      <c r="A187" s="33"/>
      <c r="B187" s="34"/>
      <c r="C187" s="35"/>
      <c r="D187" s="215" t="s">
        <v>132</v>
      </c>
      <c r="E187" s="35"/>
      <c r="F187" s="216" t="s">
        <v>256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132</v>
      </c>
      <c r="AU187" s="16" t="s">
        <v>87</v>
      </c>
    </row>
    <row r="188" spans="1:65" s="2" customFormat="1" ht="19.5">
      <c r="A188" s="33"/>
      <c r="B188" s="34"/>
      <c r="C188" s="35"/>
      <c r="D188" s="215" t="s">
        <v>134</v>
      </c>
      <c r="E188" s="35"/>
      <c r="F188" s="219" t="s">
        <v>257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134</v>
      </c>
      <c r="AU188" s="16" t="s">
        <v>87</v>
      </c>
    </row>
    <row r="189" spans="1:65" s="13" customFormat="1" ht="11.25">
      <c r="B189" s="220"/>
      <c r="C189" s="221"/>
      <c r="D189" s="215" t="s">
        <v>136</v>
      </c>
      <c r="E189" s="222" t="s">
        <v>1</v>
      </c>
      <c r="F189" s="223" t="s">
        <v>258</v>
      </c>
      <c r="G189" s="221"/>
      <c r="H189" s="224">
        <v>199.4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136</v>
      </c>
      <c r="AU189" s="230" t="s">
        <v>87</v>
      </c>
      <c r="AV189" s="13" t="s">
        <v>87</v>
      </c>
      <c r="AW189" s="13" t="s">
        <v>34</v>
      </c>
      <c r="AX189" s="13" t="s">
        <v>85</v>
      </c>
      <c r="AY189" s="230" t="s">
        <v>122</v>
      </c>
    </row>
    <row r="190" spans="1:65" s="2" customFormat="1" ht="21.75" customHeight="1">
      <c r="A190" s="33"/>
      <c r="B190" s="34"/>
      <c r="C190" s="202" t="s">
        <v>7</v>
      </c>
      <c r="D190" s="202" t="s">
        <v>125</v>
      </c>
      <c r="E190" s="203" t="s">
        <v>259</v>
      </c>
      <c r="F190" s="204" t="s">
        <v>260</v>
      </c>
      <c r="G190" s="205" t="s">
        <v>180</v>
      </c>
      <c r="H190" s="206">
        <v>199.4</v>
      </c>
      <c r="I190" s="207"/>
      <c r="J190" s="208">
        <f>ROUND(I190*H190,2)</f>
        <v>0</v>
      </c>
      <c r="K190" s="204" t="s">
        <v>129</v>
      </c>
      <c r="L190" s="38"/>
      <c r="M190" s="209" t="s">
        <v>1</v>
      </c>
      <c r="N190" s="210" t="s">
        <v>42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130</v>
      </c>
      <c r="AT190" s="213" t="s">
        <v>125</v>
      </c>
      <c r="AU190" s="213" t="s">
        <v>87</v>
      </c>
      <c r="AY190" s="16" t="s">
        <v>122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85</v>
      </c>
      <c r="BK190" s="214">
        <f>ROUND(I190*H190,2)</f>
        <v>0</v>
      </c>
      <c r="BL190" s="16" t="s">
        <v>130</v>
      </c>
      <c r="BM190" s="213" t="s">
        <v>261</v>
      </c>
    </row>
    <row r="191" spans="1:65" s="2" customFormat="1" ht="19.5">
      <c r="A191" s="33"/>
      <c r="B191" s="34"/>
      <c r="C191" s="35"/>
      <c r="D191" s="215" t="s">
        <v>132</v>
      </c>
      <c r="E191" s="35"/>
      <c r="F191" s="216" t="s">
        <v>262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87</v>
      </c>
    </row>
    <row r="192" spans="1:65" s="2" customFormat="1" ht="19.5">
      <c r="A192" s="33"/>
      <c r="B192" s="34"/>
      <c r="C192" s="35"/>
      <c r="D192" s="215" t="s">
        <v>134</v>
      </c>
      <c r="E192" s="35"/>
      <c r="F192" s="219" t="s">
        <v>257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134</v>
      </c>
      <c r="AU192" s="16" t="s">
        <v>87</v>
      </c>
    </row>
    <row r="193" spans="1:65" s="13" customFormat="1" ht="11.25">
      <c r="B193" s="220"/>
      <c r="C193" s="221"/>
      <c r="D193" s="215" t="s">
        <v>136</v>
      </c>
      <c r="E193" s="222" t="s">
        <v>1</v>
      </c>
      <c r="F193" s="223" t="s">
        <v>258</v>
      </c>
      <c r="G193" s="221"/>
      <c r="H193" s="224">
        <v>199.4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136</v>
      </c>
      <c r="AU193" s="230" t="s">
        <v>87</v>
      </c>
      <c r="AV193" s="13" t="s">
        <v>87</v>
      </c>
      <c r="AW193" s="13" t="s">
        <v>34</v>
      </c>
      <c r="AX193" s="13" t="s">
        <v>85</v>
      </c>
      <c r="AY193" s="230" t="s">
        <v>122</v>
      </c>
    </row>
    <row r="194" spans="1:65" s="2" customFormat="1" ht="21.75" customHeight="1">
      <c r="A194" s="33"/>
      <c r="B194" s="34"/>
      <c r="C194" s="202" t="s">
        <v>263</v>
      </c>
      <c r="D194" s="202" t="s">
        <v>125</v>
      </c>
      <c r="E194" s="203" t="s">
        <v>264</v>
      </c>
      <c r="F194" s="204" t="s">
        <v>265</v>
      </c>
      <c r="G194" s="205" t="s">
        <v>180</v>
      </c>
      <c r="H194" s="206">
        <v>570</v>
      </c>
      <c r="I194" s="207"/>
      <c r="J194" s="208">
        <f>ROUND(I194*H194,2)</f>
        <v>0</v>
      </c>
      <c r="K194" s="204" t="s">
        <v>129</v>
      </c>
      <c r="L194" s="38"/>
      <c r="M194" s="209" t="s">
        <v>1</v>
      </c>
      <c r="N194" s="210" t="s">
        <v>42</v>
      </c>
      <c r="O194" s="70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130</v>
      </c>
      <c r="AT194" s="213" t="s">
        <v>125</v>
      </c>
      <c r="AU194" s="213" t="s">
        <v>87</v>
      </c>
      <c r="AY194" s="16" t="s">
        <v>122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130</v>
      </c>
      <c r="BM194" s="213" t="s">
        <v>266</v>
      </c>
    </row>
    <row r="195" spans="1:65" s="2" customFormat="1" ht="29.25">
      <c r="A195" s="33"/>
      <c r="B195" s="34"/>
      <c r="C195" s="35"/>
      <c r="D195" s="215" t="s">
        <v>132</v>
      </c>
      <c r="E195" s="35"/>
      <c r="F195" s="216" t="s">
        <v>267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132</v>
      </c>
      <c r="AU195" s="16" t="s">
        <v>87</v>
      </c>
    </row>
    <row r="196" spans="1:65" s="2" customFormat="1" ht="19.5">
      <c r="A196" s="33"/>
      <c r="B196" s="34"/>
      <c r="C196" s="35"/>
      <c r="D196" s="215" t="s">
        <v>134</v>
      </c>
      <c r="E196" s="35"/>
      <c r="F196" s="219" t="s">
        <v>244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134</v>
      </c>
      <c r="AU196" s="16" t="s">
        <v>87</v>
      </c>
    </row>
    <row r="197" spans="1:65" s="13" customFormat="1" ht="11.25">
      <c r="B197" s="220"/>
      <c r="C197" s="221"/>
      <c r="D197" s="215" t="s">
        <v>136</v>
      </c>
      <c r="E197" s="222" t="s">
        <v>1</v>
      </c>
      <c r="F197" s="223" t="s">
        <v>268</v>
      </c>
      <c r="G197" s="221"/>
      <c r="H197" s="224">
        <v>570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136</v>
      </c>
      <c r="AU197" s="230" t="s">
        <v>87</v>
      </c>
      <c r="AV197" s="13" t="s">
        <v>87</v>
      </c>
      <c r="AW197" s="13" t="s">
        <v>34</v>
      </c>
      <c r="AX197" s="13" t="s">
        <v>85</v>
      </c>
      <c r="AY197" s="230" t="s">
        <v>122</v>
      </c>
    </row>
    <row r="198" spans="1:65" s="2" customFormat="1" ht="21.75" customHeight="1">
      <c r="A198" s="33"/>
      <c r="B198" s="34"/>
      <c r="C198" s="202" t="s">
        <v>269</v>
      </c>
      <c r="D198" s="202" t="s">
        <v>125</v>
      </c>
      <c r="E198" s="203" t="s">
        <v>270</v>
      </c>
      <c r="F198" s="204" t="s">
        <v>271</v>
      </c>
      <c r="G198" s="205" t="s">
        <v>180</v>
      </c>
      <c r="H198" s="206">
        <v>570</v>
      </c>
      <c r="I198" s="207"/>
      <c r="J198" s="208">
        <f>ROUND(I198*H198,2)</f>
        <v>0</v>
      </c>
      <c r="K198" s="204" t="s">
        <v>129</v>
      </c>
      <c r="L198" s="38"/>
      <c r="M198" s="209" t="s">
        <v>1</v>
      </c>
      <c r="N198" s="210" t="s">
        <v>42</v>
      </c>
      <c r="O198" s="70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130</v>
      </c>
      <c r="AT198" s="213" t="s">
        <v>125</v>
      </c>
      <c r="AU198" s="213" t="s">
        <v>87</v>
      </c>
      <c r="AY198" s="16" t="s">
        <v>122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85</v>
      </c>
      <c r="BK198" s="214">
        <f>ROUND(I198*H198,2)</f>
        <v>0</v>
      </c>
      <c r="BL198" s="16" t="s">
        <v>130</v>
      </c>
      <c r="BM198" s="213" t="s">
        <v>272</v>
      </c>
    </row>
    <row r="199" spans="1:65" s="2" customFormat="1" ht="29.25">
      <c r="A199" s="33"/>
      <c r="B199" s="34"/>
      <c r="C199" s="35"/>
      <c r="D199" s="215" t="s">
        <v>132</v>
      </c>
      <c r="E199" s="35"/>
      <c r="F199" s="216" t="s">
        <v>273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132</v>
      </c>
      <c r="AU199" s="16" t="s">
        <v>87</v>
      </c>
    </row>
    <row r="200" spans="1:65" s="2" customFormat="1" ht="19.5">
      <c r="A200" s="33"/>
      <c r="B200" s="34"/>
      <c r="C200" s="35"/>
      <c r="D200" s="215" t="s">
        <v>134</v>
      </c>
      <c r="E200" s="35"/>
      <c r="F200" s="219" t="s">
        <v>244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134</v>
      </c>
      <c r="AU200" s="16" t="s">
        <v>87</v>
      </c>
    </row>
    <row r="201" spans="1:65" s="13" customFormat="1" ht="11.25">
      <c r="B201" s="220"/>
      <c r="C201" s="221"/>
      <c r="D201" s="215" t="s">
        <v>136</v>
      </c>
      <c r="E201" s="222" t="s">
        <v>1</v>
      </c>
      <c r="F201" s="223" t="s">
        <v>268</v>
      </c>
      <c r="G201" s="221"/>
      <c r="H201" s="224">
        <v>570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136</v>
      </c>
      <c r="AU201" s="230" t="s">
        <v>87</v>
      </c>
      <c r="AV201" s="13" t="s">
        <v>87</v>
      </c>
      <c r="AW201" s="13" t="s">
        <v>34</v>
      </c>
      <c r="AX201" s="13" t="s">
        <v>85</v>
      </c>
      <c r="AY201" s="230" t="s">
        <v>122</v>
      </c>
    </row>
    <row r="202" spans="1:65" s="2" customFormat="1" ht="21.75" customHeight="1">
      <c r="A202" s="33"/>
      <c r="B202" s="34"/>
      <c r="C202" s="202" t="s">
        <v>274</v>
      </c>
      <c r="D202" s="202" t="s">
        <v>125</v>
      </c>
      <c r="E202" s="203" t="s">
        <v>275</v>
      </c>
      <c r="F202" s="204" t="s">
        <v>276</v>
      </c>
      <c r="G202" s="205" t="s">
        <v>249</v>
      </c>
      <c r="H202" s="206">
        <v>4</v>
      </c>
      <c r="I202" s="207"/>
      <c r="J202" s="208">
        <f>ROUND(I202*H202,2)</f>
        <v>0</v>
      </c>
      <c r="K202" s="204" t="s">
        <v>129</v>
      </c>
      <c r="L202" s="38"/>
      <c r="M202" s="209" t="s">
        <v>1</v>
      </c>
      <c r="N202" s="210" t="s">
        <v>42</v>
      </c>
      <c r="O202" s="70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130</v>
      </c>
      <c r="AT202" s="213" t="s">
        <v>125</v>
      </c>
      <c r="AU202" s="213" t="s">
        <v>87</v>
      </c>
      <c r="AY202" s="16" t="s">
        <v>122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130</v>
      </c>
      <c r="BM202" s="213" t="s">
        <v>277</v>
      </c>
    </row>
    <row r="203" spans="1:65" s="2" customFormat="1" ht="29.25">
      <c r="A203" s="33"/>
      <c r="B203" s="34"/>
      <c r="C203" s="35"/>
      <c r="D203" s="215" t="s">
        <v>132</v>
      </c>
      <c r="E203" s="35"/>
      <c r="F203" s="216" t="s">
        <v>278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132</v>
      </c>
      <c r="AU203" s="16" t="s">
        <v>87</v>
      </c>
    </row>
    <row r="204" spans="1:65" s="2" customFormat="1" ht="21.75" customHeight="1">
      <c r="A204" s="33"/>
      <c r="B204" s="34"/>
      <c r="C204" s="202" t="s">
        <v>279</v>
      </c>
      <c r="D204" s="202" t="s">
        <v>125</v>
      </c>
      <c r="E204" s="203" t="s">
        <v>280</v>
      </c>
      <c r="F204" s="204" t="s">
        <v>281</v>
      </c>
      <c r="G204" s="205" t="s">
        <v>128</v>
      </c>
      <c r="H204" s="206">
        <v>16</v>
      </c>
      <c r="I204" s="207"/>
      <c r="J204" s="208">
        <f>ROUND(I204*H204,2)</f>
        <v>0</v>
      </c>
      <c r="K204" s="204" t="s">
        <v>129</v>
      </c>
      <c r="L204" s="38"/>
      <c r="M204" s="209" t="s">
        <v>1</v>
      </c>
      <c r="N204" s="210" t="s">
        <v>42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130</v>
      </c>
      <c r="AT204" s="213" t="s">
        <v>125</v>
      </c>
      <c r="AU204" s="213" t="s">
        <v>87</v>
      </c>
      <c r="AY204" s="16" t="s">
        <v>122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130</v>
      </c>
      <c r="BM204" s="213" t="s">
        <v>282</v>
      </c>
    </row>
    <row r="205" spans="1:65" s="2" customFormat="1" ht="19.5">
      <c r="A205" s="33"/>
      <c r="B205" s="34"/>
      <c r="C205" s="35"/>
      <c r="D205" s="215" t="s">
        <v>132</v>
      </c>
      <c r="E205" s="35"/>
      <c r="F205" s="216" t="s">
        <v>283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132</v>
      </c>
      <c r="AU205" s="16" t="s">
        <v>87</v>
      </c>
    </row>
    <row r="206" spans="1:65" s="2" customFormat="1" ht="21.75" customHeight="1">
      <c r="A206" s="33"/>
      <c r="B206" s="34"/>
      <c r="C206" s="202" t="s">
        <v>284</v>
      </c>
      <c r="D206" s="202" t="s">
        <v>125</v>
      </c>
      <c r="E206" s="203" t="s">
        <v>285</v>
      </c>
      <c r="F206" s="204" t="s">
        <v>286</v>
      </c>
      <c r="G206" s="205" t="s">
        <v>180</v>
      </c>
      <c r="H206" s="206">
        <v>366.73</v>
      </c>
      <c r="I206" s="207"/>
      <c r="J206" s="208">
        <f>ROUND(I206*H206,2)</f>
        <v>0</v>
      </c>
      <c r="K206" s="204" t="s">
        <v>129</v>
      </c>
      <c r="L206" s="38"/>
      <c r="M206" s="209" t="s">
        <v>1</v>
      </c>
      <c r="N206" s="210" t="s">
        <v>42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130</v>
      </c>
      <c r="AT206" s="213" t="s">
        <v>125</v>
      </c>
      <c r="AU206" s="213" t="s">
        <v>87</v>
      </c>
      <c r="AY206" s="16" t="s">
        <v>122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130</v>
      </c>
      <c r="BM206" s="213" t="s">
        <v>287</v>
      </c>
    </row>
    <row r="207" spans="1:65" s="2" customFormat="1" ht="39">
      <c r="A207" s="33"/>
      <c r="B207" s="34"/>
      <c r="C207" s="35"/>
      <c r="D207" s="215" t="s">
        <v>132</v>
      </c>
      <c r="E207" s="35"/>
      <c r="F207" s="216" t="s">
        <v>288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132</v>
      </c>
      <c r="AU207" s="16" t="s">
        <v>87</v>
      </c>
    </row>
    <row r="208" spans="1:65" s="2" customFormat="1" ht="19.5">
      <c r="A208" s="33"/>
      <c r="B208" s="34"/>
      <c r="C208" s="35"/>
      <c r="D208" s="215" t="s">
        <v>134</v>
      </c>
      <c r="E208" s="35"/>
      <c r="F208" s="219" t="s">
        <v>257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134</v>
      </c>
      <c r="AU208" s="16" t="s">
        <v>87</v>
      </c>
    </row>
    <row r="209" spans="1:65" s="13" customFormat="1" ht="11.25">
      <c r="B209" s="220"/>
      <c r="C209" s="221"/>
      <c r="D209" s="215" t="s">
        <v>136</v>
      </c>
      <c r="E209" s="222" t="s">
        <v>1</v>
      </c>
      <c r="F209" s="223" t="s">
        <v>289</v>
      </c>
      <c r="G209" s="221"/>
      <c r="H209" s="224">
        <v>366.73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136</v>
      </c>
      <c r="AU209" s="230" t="s">
        <v>87</v>
      </c>
      <c r="AV209" s="13" t="s">
        <v>87</v>
      </c>
      <c r="AW209" s="13" t="s">
        <v>34</v>
      </c>
      <c r="AX209" s="13" t="s">
        <v>85</v>
      </c>
      <c r="AY209" s="230" t="s">
        <v>122</v>
      </c>
    </row>
    <row r="210" spans="1:65" s="2" customFormat="1" ht="21.75" customHeight="1">
      <c r="A210" s="33"/>
      <c r="B210" s="34"/>
      <c r="C210" s="202" t="s">
        <v>290</v>
      </c>
      <c r="D210" s="202" t="s">
        <v>125</v>
      </c>
      <c r="E210" s="203" t="s">
        <v>291</v>
      </c>
      <c r="F210" s="204" t="s">
        <v>292</v>
      </c>
      <c r="G210" s="205" t="s">
        <v>236</v>
      </c>
      <c r="H210" s="206">
        <v>0.53</v>
      </c>
      <c r="I210" s="207"/>
      <c r="J210" s="208">
        <f>ROUND(I210*H210,2)</f>
        <v>0</v>
      </c>
      <c r="K210" s="204" t="s">
        <v>129</v>
      </c>
      <c r="L210" s="38"/>
      <c r="M210" s="209" t="s">
        <v>1</v>
      </c>
      <c r="N210" s="210" t="s">
        <v>42</v>
      </c>
      <c r="O210" s="70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130</v>
      </c>
      <c r="AT210" s="213" t="s">
        <v>125</v>
      </c>
      <c r="AU210" s="213" t="s">
        <v>87</v>
      </c>
      <c r="AY210" s="16" t="s">
        <v>122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85</v>
      </c>
      <c r="BK210" s="214">
        <f>ROUND(I210*H210,2)</f>
        <v>0</v>
      </c>
      <c r="BL210" s="16" t="s">
        <v>130</v>
      </c>
      <c r="BM210" s="213" t="s">
        <v>293</v>
      </c>
    </row>
    <row r="211" spans="1:65" s="2" customFormat="1" ht="39">
      <c r="A211" s="33"/>
      <c r="B211" s="34"/>
      <c r="C211" s="35"/>
      <c r="D211" s="215" t="s">
        <v>132</v>
      </c>
      <c r="E211" s="35"/>
      <c r="F211" s="216" t="s">
        <v>294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132</v>
      </c>
      <c r="AU211" s="16" t="s">
        <v>87</v>
      </c>
    </row>
    <row r="212" spans="1:65" s="2" customFormat="1" ht="19.5">
      <c r="A212" s="33"/>
      <c r="B212" s="34"/>
      <c r="C212" s="35"/>
      <c r="D212" s="215" t="s">
        <v>134</v>
      </c>
      <c r="E212" s="35"/>
      <c r="F212" s="219" t="s">
        <v>295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134</v>
      </c>
      <c r="AU212" s="16" t="s">
        <v>87</v>
      </c>
    </row>
    <row r="213" spans="1:65" s="2" customFormat="1" ht="21.75" customHeight="1">
      <c r="A213" s="33"/>
      <c r="B213" s="34"/>
      <c r="C213" s="202" t="s">
        <v>296</v>
      </c>
      <c r="D213" s="202" t="s">
        <v>125</v>
      </c>
      <c r="E213" s="203" t="s">
        <v>297</v>
      </c>
      <c r="F213" s="204" t="s">
        <v>298</v>
      </c>
      <c r="G213" s="205" t="s">
        <v>180</v>
      </c>
      <c r="H213" s="206">
        <v>286.89999999999998</v>
      </c>
      <c r="I213" s="207"/>
      <c r="J213" s="208">
        <f>ROUND(I213*H213,2)</f>
        <v>0</v>
      </c>
      <c r="K213" s="204" t="s">
        <v>129</v>
      </c>
      <c r="L213" s="38"/>
      <c r="M213" s="209" t="s">
        <v>1</v>
      </c>
      <c r="N213" s="210" t="s">
        <v>42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130</v>
      </c>
      <c r="AT213" s="213" t="s">
        <v>125</v>
      </c>
      <c r="AU213" s="213" t="s">
        <v>87</v>
      </c>
      <c r="AY213" s="16" t="s">
        <v>122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85</v>
      </c>
      <c r="BK213" s="214">
        <f>ROUND(I213*H213,2)</f>
        <v>0</v>
      </c>
      <c r="BL213" s="16" t="s">
        <v>130</v>
      </c>
      <c r="BM213" s="213" t="s">
        <v>299</v>
      </c>
    </row>
    <row r="214" spans="1:65" s="2" customFormat="1" ht="39">
      <c r="A214" s="33"/>
      <c r="B214" s="34"/>
      <c r="C214" s="35"/>
      <c r="D214" s="215" t="s">
        <v>132</v>
      </c>
      <c r="E214" s="35"/>
      <c r="F214" s="216" t="s">
        <v>300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132</v>
      </c>
      <c r="AU214" s="16" t="s">
        <v>87</v>
      </c>
    </row>
    <row r="215" spans="1:65" s="2" customFormat="1" ht="19.5">
      <c r="A215" s="33"/>
      <c r="B215" s="34"/>
      <c r="C215" s="35"/>
      <c r="D215" s="215" t="s">
        <v>134</v>
      </c>
      <c r="E215" s="35"/>
      <c r="F215" s="219" t="s">
        <v>257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134</v>
      </c>
      <c r="AU215" s="16" t="s">
        <v>87</v>
      </c>
    </row>
    <row r="216" spans="1:65" s="13" customFormat="1" ht="11.25">
      <c r="B216" s="220"/>
      <c r="C216" s="221"/>
      <c r="D216" s="215" t="s">
        <v>136</v>
      </c>
      <c r="E216" s="222" t="s">
        <v>1</v>
      </c>
      <c r="F216" s="223" t="s">
        <v>301</v>
      </c>
      <c r="G216" s="221"/>
      <c r="H216" s="224">
        <v>286.89999999999998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136</v>
      </c>
      <c r="AU216" s="230" t="s">
        <v>87</v>
      </c>
      <c r="AV216" s="13" t="s">
        <v>87</v>
      </c>
      <c r="AW216" s="13" t="s">
        <v>34</v>
      </c>
      <c r="AX216" s="13" t="s">
        <v>85</v>
      </c>
      <c r="AY216" s="230" t="s">
        <v>122</v>
      </c>
    </row>
    <row r="217" spans="1:65" s="2" customFormat="1" ht="21.75" customHeight="1">
      <c r="A217" s="33"/>
      <c r="B217" s="34"/>
      <c r="C217" s="202" t="s">
        <v>302</v>
      </c>
      <c r="D217" s="202" t="s">
        <v>125</v>
      </c>
      <c r="E217" s="203" t="s">
        <v>303</v>
      </c>
      <c r="F217" s="204" t="s">
        <v>304</v>
      </c>
      <c r="G217" s="205" t="s">
        <v>236</v>
      </c>
      <c r="H217" s="206">
        <v>0.34</v>
      </c>
      <c r="I217" s="207"/>
      <c r="J217" s="208">
        <f>ROUND(I217*H217,2)</f>
        <v>0</v>
      </c>
      <c r="K217" s="204" t="s">
        <v>129</v>
      </c>
      <c r="L217" s="38"/>
      <c r="M217" s="209" t="s">
        <v>1</v>
      </c>
      <c r="N217" s="210" t="s">
        <v>42</v>
      </c>
      <c r="O217" s="70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130</v>
      </c>
      <c r="AT217" s="213" t="s">
        <v>125</v>
      </c>
      <c r="AU217" s="213" t="s">
        <v>87</v>
      </c>
      <c r="AY217" s="16" t="s">
        <v>122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85</v>
      </c>
      <c r="BK217" s="214">
        <f>ROUND(I217*H217,2)</f>
        <v>0</v>
      </c>
      <c r="BL217" s="16" t="s">
        <v>130</v>
      </c>
      <c r="BM217" s="213" t="s">
        <v>305</v>
      </c>
    </row>
    <row r="218" spans="1:65" s="2" customFormat="1" ht="39">
      <c r="A218" s="33"/>
      <c r="B218" s="34"/>
      <c r="C218" s="35"/>
      <c r="D218" s="215" t="s">
        <v>132</v>
      </c>
      <c r="E218" s="35"/>
      <c r="F218" s="216" t="s">
        <v>306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132</v>
      </c>
      <c r="AU218" s="16" t="s">
        <v>87</v>
      </c>
    </row>
    <row r="219" spans="1:65" s="2" customFormat="1" ht="19.5">
      <c r="A219" s="33"/>
      <c r="B219" s="34"/>
      <c r="C219" s="35"/>
      <c r="D219" s="215" t="s">
        <v>134</v>
      </c>
      <c r="E219" s="35"/>
      <c r="F219" s="219" t="s">
        <v>295</v>
      </c>
      <c r="G219" s="35"/>
      <c r="H219" s="35"/>
      <c r="I219" s="114"/>
      <c r="J219" s="35"/>
      <c r="K219" s="35"/>
      <c r="L219" s="38"/>
      <c r="M219" s="217"/>
      <c r="N219" s="218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134</v>
      </c>
      <c r="AU219" s="16" t="s">
        <v>87</v>
      </c>
    </row>
    <row r="220" spans="1:65" s="2" customFormat="1" ht="21.75" customHeight="1">
      <c r="A220" s="33"/>
      <c r="B220" s="34"/>
      <c r="C220" s="202" t="s">
        <v>307</v>
      </c>
      <c r="D220" s="202" t="s">
        <v>125</v>
      </c>
      <c r="E220" s="203" t="s">
        <v>308</v>
      </c>
      <c r="F220" s="204" t="s">
        <v>309</v>
      </c>
      <c r="G220" s="205" t="s">
        <v>155</v>
      </c>
      <c r="H220" s="206">
        <v>10</v>
      </c>
      <c r="I220" s="207"/>
      <c r="J220" s="208">
        <f>ROUND(I220*H220,2)</f>
        <v>0</v>
      </c>
      <c r="K220" s="204" t="s">
        <v>129</v>
      </c>
      <c r="L220" s="38"/>
      <c r="M220" s="209" t="s">
        <v>1</v>
      </c>
      <c r="N220" s="210" t="s">
        <v>42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130</v>
      </c>
      <c r="AT220" s="213" t="s">
        <v>125</v>
      </c>
      <c r="AU220" s="213" t="s">
        <v>87</v>
      </c>
      <c r="AY220" s="16" t="s">
        <v>122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130</v>
      </c>
      <c r="BM220" s="213" t="s">
        <v>310</v>
      </c>
    </row>
    <row r="221" spans="1:65" s="2" customFormat="1" ht="29.25">
      <c r="A221" s="33"/>
      <c r="B221" s="34"/>
      <c r="C221" s="35"/>
      <c r="D221" s="215" t="s">
        <v>132</v>
      </c>
      <c r="E221" s="35"/>
      <c r="F221" s="216" t="s">
        <v>311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132</v>
      </c>
      <c r="AU221" s="16" t="s">
        <v>87</v>
      </c>
    </row>
    <row r="222" spans="1:65" s="2" customFormat="1" ht="21.75" customHeight="1">
      <c r="A222" s="33"/>
      <c r="B222" s="34"/>
      <c r="C222" s="202" t="s">
        <v>312</v>
      </c>
      <c r="D222" s="202" t="s">
        <v>125</v>
      </c>
      <c r="E222" s="203" t="s">
        <v>313</v>
      </c>
      <c r="F222" s="204" t="s">
        <v>314</v>
      </c>
      <c r="G222" s="205" t="s">
        <v>155</v>
      </c>
      <c r="H222" s="206">
        <v>25</v>
      </c>
      <c r="I222" s="207"/>
      <c r="J222" s="208">
        <f>ROUND(I222*H222,2)</f>
        <v>0</v>
      </c>
      <c r="K222" s="204" t="s">
        <v>129</v>
      </c>
      <c r="L222" s="38"/>
      <c r="M222" s="209" t="s">
        <v>1</v>
      </c>
      <c r="N222" s="210" t="s">
        <v>42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130</v>
      </c>
      <c r="AT222" s="213" t="s">
        <v>125</v>
      </c>
      <c r="AU222" s="213" t="s">
        <v>87</v>
      </c>
      <c r="AY222" s="16" t="s">
        <v>122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85</v>
      </c>
      <c r="BK222" s="214">
        <f>ROUND(I222*H222,2)</f>
        <v>0</v>
      </c>
      <c r="BL222" s="16" t="s">
        <v>130</v>
      </c>
      <c r="BM222" s="213" t="s">
        <v>315</v>
      </c>
    </row>
    <row r="223" spans="1:65" s="2" customFormat="1" ht="19.5">
      <c r="A223" s="33"/>
      <c r="B223" s="34"/>
      <c r="C223" s="35"/>
      <c r="D223" s="215" t="s">
        <v>132</v>
      </c>
      <c r="E223" s="35"/>
      <c r="F223" s="216" t="s">
        <v>316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132</v>
      </c>
      <c r="AU223" s="16" t="s">
        <v>87</v>
      </c>
    </row>
    <row r="224" spans="1:65" s="2" customFormat="1" ht="21.75" customHeight="1">
      <c r="A224" s="33"/>
      <c r="B224" s="34"/>
      <c r="C224" s="202" t="s">
        <v>317</v>
      </c>
      <c r="D224" s="202" t="s">
        <v>125</v>
      </c>
      <c r="E224" s="203" t="s">
        <v>318</v>
      </c>
      <c r="F224" s="204" t="s">
        <v>319</v>
      </c>
      <c r="G224" s="205" t="s">
        <v>180</v>
      </c>
      <c r="H224" s="206">
        <v>366.73</v>
      </c>
      <c r="I224" s="207"/>
      <c r="J224" s="208">
        <f>ROUND(I224*H224,2)</f>
        <v>0</v>
      </c>
      <c r="K224" s="204" t="s">
        <v>129</v>
      </c>
      <c r="L224" s="38"/>
      <c r="M224" s="209" t="s">
        <v>1</v>
      </c>
      <c r="N224" s="210" t="s">
        <v>42</v>
      </c>
      <c r="O224" s="70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130</v>
      </c>
      <c r="AT224" s="213" t="s">
        <v>125</v>
      </c>
      <c r="AU224" s="213" t="s">
        <v>87</v>
      </c>
      <c r="AY224" s="16" t="s">
        <v>122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85</v>
      </c>
      <c r="BK224" s="214">
        <f>ROUND(I224*H224,2)</f>
        <v>0</v>
      </c>
      <c r="BL224" s="16" t="s">
        <v>130</v>
      </c>
      <c r="BM224" s="213" t="s">
        <v>320</v>
      </c>
    </row>
    <row r="225" spans="1:65" s="2" customFormat="1" ht="19.5">
      <c r="A225" s="33"/>
      <c r="B225" s="34"/>
      <c r="C225" s="35"/>
      <c r="D225" s="215" t="s">
        <v>132</v>
      </c>
      <c r="E225" s="35"/>
      <c r="F225" s="216" t="s">
        <v>321</v>
      </c>
      <c r="G225" s="35"/>
      <c r="H225" s="35"/>
      <c r="I225" s="114"/>
      <c r="J225" s="35"/>
      <c r="K225" s="35"/>
      <c r="L225" s="38"/>
      <c r="M225" s="217"/>
      <c r="N225" s="218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132</v>
      </c>
      <c r="AU225" s="16" t="s">
        <v>87</v>
      </c>
    </row>
    <row r="226" spans="1:65" s="2" customFormat="1" ht="19.5">
      <c r="A226" s="33"/>
      <c r="B226" s="34"/>
      <c r="C226" s="35"/>
      <c r="D226" s="215" t="s">
        <v>134</v>
      </c>
      <c r="E226" s="35"/>
      <c r="F226" s="219" t="s">
        <v>257</v>
      </c>
      <c r="G226" s="35"/>
      <c r="H226" s="35"/>
      <c r="I226" s="114"/>
      <c r="J226" s="35"/>
      <c r="K226" s="35"/>
      <c r="L226" s="38"/>
      <c r="M226" s="217"/>
      <c r="N226" s="218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134</v>
      </c>
      <c r="AU226" s="16" t="s">
        <v>87</v>
      </c>
    </row>
    <row r="227" spans="1:65" s="13" customFormat="1" ht="11.25">
      <c r="B227" s="220"/>
      <c r="C227" s="221"/>
      <c r="D227" s="215" t="s">
        <v>136</v>
      </c>
      <c r="E227" s="222" t="s">
        <v>1</v>
      </c>
      <c r="F227" s="223" t="s">
        <v>289</v>
      </c>
      <c r="G227" s="221"/>
      <c r="H227" s="224">
        <v>366.73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136</v>
      </c>
      <c r="AU227" s="230" t="s">
        <v>87</v>
      </c>
      <c r="AV227" s="13" t="s">
        <v>87</v>
      </c>
      <c r="AW227" s="13" t="s">
        <v>34</v>
      </c>
      <c r="AX227" s="13" t="s">
        <v>85</v>
      </c>
      <c r="AY227" s="230" t="s">
        <v>122</v>
      </c>
    </row>
    <row r="228" spans="1:65" s="2" customFormat="1" ht="21.75" customHeight="1">
      <c r="A228" s="33"/>
      <c r="B228" s="34"/>
      <c r="C228" s="202" t="s">
        <v>322</v>
      </c>
      <c r="D228" s="202" t="s">
        <v>125</v>
      </c>
      <c r="E228" s="203" t="s">
        <v>323</v>
      </c>
      <c r="F228" s="204" t="s">
        <v>324</v>
      </c>
      <c r="G228" s="205" t="s">
        <v>236</v>
      </c>
      <c r="H228" s="206">
        <v>0.53</v>
      </c>
      <c r="I228" s="207"/>
      <c r="J228" s="208">
        <f>ROUND(I228*H228,2)</f>
        <v>0</v>
      </c>
      <c r="K228" s="204" t="s">
        <v>129</v>
      </c>
      <c r="L228" s="38"/>
      <c r="M228" s="209" t="s">
        <v>1</v>
      </c>
      <c r="N228" s="210" t="s">
        <v>42</v>
      </c>
      <c r="O228" s="70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130</v>
      </c>
      <c r="AT228" s="213" t="s">
        <v>125</v>
      </c>
      <c r="AU228" s="213" t="s">
        <v>87</v>
      </c>
      <c r="AY228" s="16" t="s">
        <v>122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85</v>
      </c>
      <c r="BK228" s="214">
        <f>ROUND(I228*H228,2)</f>
        <v>0</v>
      </c>
      <c r="BL228" s="16" t="s">
        <v>130</v>
      </c>
      <c r="BM228" s="213" t="s">
        <v>325</v>
      </c>
    </row>
    <row r="229" spans="1:65" s="2" customFormat="1" ht="19.5">
      <c r="A229" s="33"/>
      <c r="B229" s="34"/>
      <c r="C229" s="35"/>
      <c r="D229" s="215" t="s">
        <v>132</v>
      </c>
      <c r="E229" s="35"/>
      <c r="F229" s="216" t="s">
        <v>326</v>
      </c>
      <c r="G229" s="35"/>
      <c r="H229" s="35"/>
      <c r="I229" s="114"/>
      <c r="J229" s="35"/>
      <c r="K229" s="35"/>
      <c r="L229" s="38"/>
      <c r="M229" s="217"/>
      <c r="N229" s="218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132</v>
      </c>
      <c r="AU229" s="16" t="s">
        <v>87</v>
      </c>
    </row>
    <row r="230" spans="1:65" s="2" customFormat="1" ht="19.5">
      <c r="A230" s="33"/>
      <c r="B230" s="34"/>
      <c r="C230" s="35"/>
      <c r="D230" s="215" t="s">
        <v>134</v>
      </c>
      <c r="E230" s="35"/>
      <c r="F230" s="219" t="s">
        <v>295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134</v>
      </c>
      <c r="AU230" s="16" t="s">
        <v>87</v>
      </c>
    </row>
    <row r="231" spans="1:65" s="2" customFormat="1" ht="21.75" customHeight="1">
      <c r="A231" s="33"/>
      <c r="B231" s="34"/>
      <c r="C231" s="202" t="s">
        <v>327</v>
      </c>
      <c r="D231" s="202" t="s">
        <v>125</v>
      </c>
      <c r="E231" s="203" t="s">
        <v>328</v>
      </c>
      <c r="F231" s="204" t="s">
        <v>329</v>
      </c>
      <c r="G231" s="205" t="s">
        <v>199</v>
      </c>
      <c r="H231" s="206">
        <v>630</v>
      </c>
      <c r="I231" s="207"/>
      <c r="J231" s="208">
        <f>ROUND(I231*H231,2)</f>
        <v>0</v>
      </c>
      <c r="K231" s="204" t="s">
        <v>129</v>
      </c>
      <c r="L231" s="38"/>
      <c r="M231" s="209" t="s">
        <v>1</v>
      </c>
      <c r="N231" s="210" t="s">
        <v>42</v>
      </c>
      <c r="O231" s="70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3" t="s">
        <v>130</v>
      </c>
      <c r="AT231" s="213" t="s">
        <v>125</v>
      </c>
      <c r="AU231" s="213" t="s">
        <v>87</v>
      </c>
      <c r="AY231" s="16" t="s">
        <v>122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6" t="s">
        <v>85</v>
      </c>
      <c r="BK231" s="214">
        <f>ROUND(I231*H231,2)</f>
        <v>0</v>
      </c>
      <c r="BL231" s="16" t="s">
        <v>130</v>
      </c>
      <c r="BM231" s="213" t="s">
        <v>330</v>
      </c>
    </row>
    <row r="232" spans="1:65" s="2" customFormat="1" ht="19.5">
      <c r="A232" s="33"/>
      <c r="B232" s="34"/>
      <c r="C232" s="35"/>
      <c r="D232" s="215" t="s">
        <v>132</v>
      </c>
      <c r="E232" s="35"/>
      <c r="F232" s="216" t="s">
        <v>331</v>
      </c>
      <c r="G232" s="35"/>
      <c r="H232" s="35"/>
      <c r="I232" s="114"/>
      <c r="J232" s="35"/>
      <c r="K232" s="35"/>
      <c r="L232" s="38"/>
      <c r="M232" s="217"/>
      <c r="N232" s="218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132</v>
      </c>
      <c r="AU232" s="16" t="s">
        <v>87</v>
      </c>
    </row>
    <row r="233" spans="1:65" s="2" customFormat="1" ht="21.75" customHeight="1">
      <c r="A233" s="33"/>
      <c r="B233" s="34"/>
      <c r="C233" s="202" t="s">
        <v>332</v>
      </c>
      <c r="D233" s="202" t="s">
        <v>125</v>
      </c>
      <c r="E233" s="203" t="s">
        <v>333</v>
      </c>
      <c r="F233" s="204" t="s">
        <v>334</v>
      </c>
      <c r="G233" s="205" t="s">
        <v>155</v>
      </c>
      <c r="H233" s="206">
        <v>77.040000000000006</v>
      </c>
      <c r="I233" s="207"/>
      <c r="J233" s="208">
        <f>ROUND(I233*H233,2)</f>
        <v>0</v>
      </c>
      <c r="K233" s="204" t="s">
        <v>129</v>
      </c>
      <c r="L233" s="38"/>
      <c r="M233" s="209" t="s">
        <v>1</v>
      </c>
      <c r="N233" s="210" t="s">
        <v>42</v>
      </c>
      <c r="O233" s="70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3" t="s">
        <v>130</v>
      </c>
      <c r="AT233" s="213" t="s">
        <v>125</v>
      </c>
      <c r="AU233" s="213" t="s">
        <v>87</v>
      </c>
      <c r="AY233" s="16" t="s">
        <v>122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6" t="s">
        <v>85</v>
      </c>
      <c r="BK233" s="214">
        <f>ROUND(I233*H233,2)</f>
        <v>0</v>
      </c>
      <c r="BL233" s="16" t="s">
        <v>130</v>
      </c>
      <c r="BM233" s="213" t="s">
        <v>335</v>
      </c>
    </row>
    <row r="234" spans="1:65" s="2" customFormat="1" ht="29.25">
      <c r="A234" s="33"/>
      <c r="B234" s="34"/>
      <c r="C234" s="35"/>
      <c r="D234" s="215" t="s">
        <v>132</v>
      </c>
      <c r="E234" s="35"/>
      <c r="F234" s="216" t="s">
        <v>336</v>
      </c>
      <c r="G234" s="35"/>
      <c r="H234" s="35"/>
      <c r="I234" s="114"/>
      <c r="J234" s="35"/>
      <c r="K234" s="35"/>
      <c r="L234" s="38"/>
      <c r="M234" s="217"/>
      <c r="N234" s="218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132</v>
      </c>
      <c r="AU234" s="16" t="s">
        <v>87</v>
      </c>
    </row>
    <row r="235" spans="1:65" s="13" customFormat="1" ht="11.25">
      <c r="B235" s="220"/>
      <c r="C235" s="221"/>
      <c r="D235" s="215" t="s">
        <v>136</v>
      </c>
      <c r="E235" s="222" t="s">
        <v>1</v>
      </c>
      <c r="F235" s="223" t="s">
        <v>337</v>
      </c>
      <c r="G235" s="221"/>
      <c r="H235" s="224">
        <v>77.040000000000006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136</v>
      </c>
      <c r="AU235" s="230" t="s">
        <v>87</v>
      </c>
      <c r="AV235" s="13" t="s">
        <v>87</v>
      </c>
      <c r="AW235" s="13" t="s">
        <v>34</v>
      </c>
      <c r="AX235" s="13" t="s">
        <v>85</v>
      </c>
      <c r="AY235" s="230" t="s">
        <v>122</v>
      </c>
    </row>
    <row r="236" spans="1:65" s="2" customFormat="1" ht="21.75" customHeight="1">
      <c r="A236" s="33"/>
      <c r="B236" s="34"/>
      <c r="C236" s="202" t="s">
        <v>338</v>
      </c>
      <c r="D236" s="202" t="s">
        <v>125</v>
      </c>
      <c r="E236" s="203" t="s">
        <v>339</v>
      </c>
      <c r="F236" s="204" t="s">
        <v>340</v>
      </c>
      <c r="G236" s="205" t="s">
        <v>199</v>
      </c>
      <c r="H236" s="206">
        <v>770.4</v>
      </c>
      <c r="I236" s="207"/>
      <c r="J236" s="208">
        <f>ROUND(I236*H236,2)</f>
        <v>0</v>
      </c>
      <c r="K236" s="204" t="s">
        <v>129</v>
      </c>
      <c r="L236" s="38"/>
      <c r="M236" s="209" t="s">
        <v>1</v>
      </c>
      <c r="N236" s="210" t="s">
        <v>42</v>
      </c>
      <c r="O236" s="70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130</v>
      </c>
      <c r="AT236" s="213" t="s">
        <v>125</v>
      </c>
      <c r="AU236" s="213" t="s">
        <v>87</v>
      </c>
      <c r="AY236" s="16" t="s">
        <v>122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85</v>
      </c>
      <c r="BK236" s="214">
        <f>ROUND(I236*H236,2)</f>
        <v>0</v>
      </c>
      <c r="BL236" s="16" t="s">
        <v>130</v>
      </c>
      <c r="BM236" s="213" t="s">
        <v>341</v>
      </c>
    </row>
    <row r="237" spans="1:65" s="2" customFormat="1" ht="29.25">
      <c r="A237" s="33"/>
      <c r="B237" s="34"/>
      <c r="C237" s="35"/>
      <c r="D237" s="215" t="s">
        <v>132</v>
      </c>
      <c r="E237" s="35"/>
      <c r="F237" s="216" t="s">
        <v>342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132</v>
      </c>
      <c r="AU237" s="16" t="s">
        <v>87</v>
      </c>
    </row>
    <row r="238" spans="1:65" s="13" customFormat="1" ht="11.25">
      <c r="B238" s="220"/>
      <c r="C238" s="221"/>
      <c r="D238" s="215" t="s">
        <v>136</v>
      </c>
      <c r="E238" s="222" t="s">
        <v>1</v>
      </c>
      <c r="F238" s="223" t="s">
        <v>343</v>
      </c>
      <c r="G238" s="221"/>
      <c r="H238" s="224">
        <v>770.4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136</v>
      </c>
      <c r="AU238" s="230" t="s">
        <v>87</v>
      </c>
      <c r="AV238" s="13" t="s">
        <v>87</v>
      </c>
      <c r="AW238" s="13" t="s">
        <v>34</v>
      </c>
      <c r="AX238" s="13" t="s">
        <v>85</v>
      </c>
      <c r="AY238" s="230" t="s">
        <v>122</v>
      </c>
    </row>
    <row r="239" spans="1:65" s="2" customFormat="1" ht="21.75" customHeight="1">
      <c r="A239" s="33"/>
      <c r="B239" s="34"/>
      <c r="C239" s="202" t="s">
        <v>344</v>
      </c>
      <c r="D239" s="202" t="s">
        <v>125</v>
      </c>
      <c r="E239" s="203" t="s">
        <v>345</v>
      </c>
      <c r="F239" s="204" t="s">
        <v>346</v>
      </c>
      <c r="G239" s="205" t="s">
        <v>180</v>
      </c>
      <c r="H239" s="206">
        <v>185.55</v>
      </c>
      <c r="I239" s="207"/>
      <c r="J239" s="208">
        <f>ROUND(I239*H239,2)</f>
        <v>0</v>
      </c>
      <c r="K239" s="204" t="s">
        <v>129</v>
      </c>
      <c r="L239" s="38"/>
      <c r="M239" s="209" t="s">
        <v>1</v>
      </c>
      <c r="N239" s="210" t="s">
        <v>42</v>
      </c>
      <c r="O239" s="70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3" t="s">
        <v>130</v>
      </c>
      <c r="AT239" s="213" t="s">
        <v>125</v>
      </c>
      <c r="AU239" s="213" t="s">
        <v>87</v>
      </c>
      <c r="AY239" s="16" t="s">
        <v>122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6" t="s">
        <v>85</v>
      </c>
      <c r="BK239" s="214">
        <f>ROUND(I239*H239,2)</f>
        <v>0</v>
      </c>
      <c r="BL239" s="16" t="s">
        <v>130</v>
      </c>
      <c r="BM239" s="213" t="s">
        <v>347</v>
      </c>
    </row>
    <row r="240" spans="1:65" s="2" customFormat="1" ht="19.5">
      <c r="A240" s="33"/>
      <c r="B240" s="34"/>
      <c r="C240" s="35"/>
      <c r="D240" s="215" t="s">
        <v>132</v>
      </c>
      <c r="E240" s="35"/>
      <c r="F240" s="216" t="s">
        <v>348</v>
      </c>
      <c r="G240" s="35"/>
      <c r="H240" s="35"/>
      <c r="I240" s="114"/>
      <c r="J240" s="35"/>
      <c r="K240" s="35"/>
      <c r="L240" s="38"/>
      <c r="M240" s="217"/>
      <c r="N240" s="21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132</v>
      </c>
      <c r="AU240" s="16" t="s">
        <v>87</v>
      </c>
    </row>
    <row r="241" spans="1:65" s="2" customFormat="1" ht="19.5">
      <c r="A241" s="33"/>
      <c r="B241" s="34"/>
      <c r="C241" s="35"/>
      <c r="D241" s="215" t="s">
        <v>134</v>
      </c>
      <c r="E241" s="35"/>
      <c r="F241" s="219" t="s">
        <v>257</v>
      </c>
      <c r="G241" s="35"/>
      <c r="H241" s="35"/>
      <c r="I241" s="114"/>
      <c r="J241" s="35"/>
      <c r="K241" s="35"/>
      <c r="L241" s="38"/>
      <c r="M241" s="217"/>
      <c r="N241" s="218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134</v>
      </c>
      <c r="AU241" s="16" t="s">
        <v>87</v>
      </c>
    </row>
    <row r="242" spans="1:65" s="13" customFormat="1" ht="11.25">
      <c r="B242" s="220"/>
      <c r="C242" s="221"/>
      <c r="D242" s="215" t="s">
        <v>136</v>
      </c>
      <c r="E242" s="222" t="s">
        <v>1</v>
      </c>
      <c r="F242" s="223" t="s">
        <v>349</v>
      </c>
      <c r="G242" s="221"/>
      <c r="H242" s="224">
        <v>185.55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136</v>
      </c>
      <c r="AU242" s="230" t="s">
        <v>87</v>
      </c>
      <c r="AV242" s="13" t="s">
        <v>87</v>
      </c>
      <c r="AW242" s="13" t="s">
        <v>34</v>
      </c>
      <c r="AX242" s="13" t="s">
        <v>85</v>
      </c>
      <c r="AY242" s="230" t="s">
        <v>122</v>
      </c>
    </row>
    <row r="243" spans="1:65" s="2" customFormat="1" ht="21.75" customHeight="1">
      <c r="A243" s="33"/>
      <c r="B243" s="34"/>
      <c r="C243" s="202" t="s">
        <v>350</v>
      </c>
      <c r="D243" s="202" t="s">
        <v>125</v>
      </c>
      <c r="E243" s="203" t="s">
        <v>351</v>
      </c>
      <c r="F243" s="204" t="s">
        <v>352</v>
      </c>
      <c r="G243" s="205" t="s">
        <v>236</v>
      </c>
      <c r="H243" s="206">
        <v>0.27900000000000003</v>
      </c>
      <c r="I243" s="207"/>
      <c r="J243" s="208">
        <f>ROUND(I243*H243,2)</f>
        <v>0</v>
      </c>
      <c r="K243" s="204" t="s">
        <v>129</v>
      </c>
      <c r="L243" s="38"/>
      <c r="M243" s="209" t="s">
        <v>1</v>
      </c>
      <c r="N243" s="210" t="s">
        <v>42</v>
      </c>
      <c r="O243" s="70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3" t="s">
        <v>130</v>
      </c>
      <c r="AT243" s="213" t="s">
        <v>125</v>
      </c>
      <c r="AU243" s="213" t="s">
        <v>87</v>
      </c>
      <c r="AY243" s="16" t="s">
        <v>122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6" t="s">
        <v>85</v>
      </c>
      <c r="BK243" s="214">
        <f>ROUND(I243*H243,2)</f>
        <v>0</v>
      </c>
      <c r="BL243" s="16" t="s">
        <v>130</v>
      </c>
      <c r="BM243" s="213" t="s">
        <v>353</v>
      </c>
    </row>
    <row r="244" spans="1:65" s="2" customFormat="1" ht="29.25">
      <c r="A244" s="33"/>
      <c r="B244" s="34"/>
      <c r="C244" s="35"/>
      <c r="D244" s="215" t="s">
        <v>132</v>
      </c>
      <c r="E244" s="35"/>
      <c r="F244" s="216" t="s">
        <v>354</v>
      </c>
      <c r="G244" s="35"/>
      <c r="H244" s="35"/>
      <c r="I244" s="114"/>
      <c r="J244" s="35"/>
      <c r="K244" s="35"/>
      <c r="L244" s="38"/>
      <c r="M244" s="217"/>
      <c r="N244" s="218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132</v>
      </c>
      <c r="AU244" s="16" t="s">
        <v>87</v>
      </c>
    </row>
    <row r="245" spans="1:65" s="2" customFormat="1" ht="21.75" customHeight="1">
      <c r="A245" s="33"/>
      <c r="B245" s="34"/>
      <c r="C245" s="242" t="s">
        <v>355</v>
      </c>
      <c r="D245" s="242" t="s">
        <v>356</v>
      </c>
      <c r="E245" s="243" t="s">
        <v>357</v>
      </c>
      <c r="F245" s="244" t="s">
        <v>358</v>
      </c>
      <c r="G245" s="245" t="s">
        <v>147</v>
      </c>
      <c r="H245" s="246">
        <v>1047.528</v>
      </c>
      <c r="I245" s="247"/>
      <c r="J245" s="248">
        <f>ROUND(I245*H245,2)</f>
        <v>0</v>
      </c>
      <c r="K245" s="244" t="s">
        <v>129</v>
      </c>
      <c r="L245" s="249"/>
      <c r="M245" s="250" t="s">
        <v>1</v>
      </c>
      <c r="N245" s="251" t="s">
        <v>42</v>
      </c>
      <c r="O245" s="70"/>
      <c r="P245" s="211">
        <f>O245*H245</f>
        <v>0</v>
      </c>
      <c r="Q245" s="211">
        <v>1</v>
      </c>
      <c r="R245" s="211">
        <f>Q245*H245</f>
        <v>1047.528</v>
      </c>
      <c r="S245" s="211">
        <v>0</v>
      </c>
      <c r="T245" s="21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3" t="s">
        <v>177</v>
      </c>
      <c r="AT245" s="213" t="s">
        <v>356</v>
      </c>
      <c r="AU245" s="213" t="s">
        <v>87</v>
      </c>
      <c r="AY245" s="16" t="s">
        <v>122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6" t="s">
        <v>85</v>
      </c>
      <c r="BK245" s="214">
        <f>ROUND(I245*H245,2)</f>
        <v>0</v>
      </c>
      <c r="BL245" s="16" t="s">
        <v>130</v>
      </c>
      <c r="BM245" s="213" t="s">
        <v>359</v>
      </c>
    </row>
    <row r="246" spans="1:65" s="2" customFormat="1" ht="11.25">
      <c r="A246" s="33"/>
      <c r="B246" s="34"/>
      <c r="C246" s="35"/>
      <c r="D246" s="215" t="s">
        <v>132</v>
      </c>
      <c r="E246" s="35"/>
      <c r="F246" s="216" t="s">
        <v>358</v>
      </c>
      <c r="G246" s="35"/>
      <c r="H246" s="35"/>
      <c r="I246" s="114"/>
      <c r="J246" s="35"/>
      <c r="K246" s="35"/>
      <c r="L246" s="38"/>
      <c r="M246" s="217"/>
      <c r="N246" s="218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132</v>
      </c>
      <c r="AU246" s="16" t="s">
        <v>87</v>
      </c>
    </row>
    <row r="247" spans="1:65" s="13" customFormat="1" ht="11.25">
      <c r="B247" s="220"/>
      <c r="C247" s="221"/>
      <c r="D247" s="215" t="s">
        <v>136</v>
      </c>
      <c r="E247" s="222" t="s">
        <v>1</v>
      </c>
      <c r="F247" s="223" t="s">
        <v>360</v>
      </c>
      <c r="G247" s="221"/>
      <c r="H247" s="224">
        <v>1047.528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136</v>
      </c>
      <c r="AU247" s="230" t="s">
        <v>87</v>
      </c>
      <c r="AV247" s="13" t="s">
        <v>87</v>
      </c>
      <c r="AW247" s="13" t="s">
        <v>34</v>
      </c>
      <c r="AX247" s="13" t="s">
        <v>85</v>
      </c>
      <c r="AY247" s="230" t="s">
        <v>122</v>
      </c>
    </row>
    <row r="248" spans="1:65" s="2" customFormat="1" ht="21.75" customHeight="1">
      <c r="A248" s="33"/>
      <c r="B248" s="34"/>
      <c r="C248" s="242" t="s">
        <v>361</v>
      </c>
      <c r="D248" s="242" t="s">
        <v>356</v>
      </c>
      <c r="E248" s="243" t="s">
        <v>362</v>
      </c>
      <c r="F248" s="244" t="s">
        <v>363</v>
      </c>
      <c r="G248" s="245" t="s">
        <v>147</v>
      </c>
      <c r="H248" s="246">
        <v>264.03500000000003</v>
      </c>
      <c r="I248" s="247"/>
      <c r="J248" s="248">
        <f>ROUND(I248*H248,2)</f>
        <v>0</v>
      </c>
      <c r="K248" s="244" t="s">
        <v>129</v>
      </c>
      <c r="L248" s="249"/>
      <c r="M248" s="250" t="s">
        <v>1</v>
      </c>
      <c r="N248" s="251" t="s">
        <v>42</v>
      </c>
      <c r="O248" s="70"/>
      <c r="P248" s="211">
        <f>O248*H248</f>
        <v>0</v>
      </c>
      <c r="Q248" s="211">
        <v>1</v>
      </c>
      <c r="R248" s="211">
        <f>Q248*H248</f>
        <v>264.03500000000003</v>
      </c>
      <c r="S248" s="211">
        <v>0</v>
      </c>
      <c r="T248" s="21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3" t="s">
        <v>177</v>
      </c>
      <c r="AT248" s="213" t="s">
        <v>356</v>
      </c>
      <c r="AU248" s="213" t="s">
        <v>87</v>
      </c>
      <c r="AY248" s="16" t="s">
        <v>122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85</v>
      </c>
      <c r="BK248" s="214">
        <f>ROUND(I248*H248,2)</f>
        <v>0</v>
      </c>
      <c r="BL248" s="16" t="s">
        <v>130</v>
      </c>
      <c r="BM248" s="213" t="s">
        <v>364</v>
      </c>
    </row>
    <row r="249" spans="1:65" s="2" customFormat="1" ht="11.25">
      <c r="A249" s="33"/>
      <c r="B249" s="34"/>
      <c r="C249" s="35"/>
      <c r="D249" s="215" t="s">
        <v>132</v>
      </c>
      <c r="E249" s="35"/>
      <c r="F249" s="216" t="s">
        <v>363</v>
      </c>
      <c r="G249" s="35"/>
      <c r="H249" s="35"/>
      <c r="I249" s="114"/>
      <c r="J249" s="35"/>
      <c r="K249" s="35"/>
      <c r="L249" s="38"/>
      <c r="M249" s="217"/>
      <c r="N249" s="218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132</v>
      </c>
      <c r="AU249" s="16" t="s">
        <v>87</v>
      </c>
    </row>
    <row r="250" spans="1:65" s="13" customFormat="1" ht="11.25">
      <c r="B250" s="220"/>
      <c r="C250" s="221"/>
      <c r="D250" s="215" t="s">
        <v>136</v>
      </c>
      <c r="E250" s="222" t="s">
        <v>1</v>
      </c>
      <c r="F250" s="223" t="s">
        <v>365</v>
      </c>
      <c r="G250" s="221"/>
      <c r="H250" s="224">
        <v>264.03500000000003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136</v>
      </c>
      <c r="AU250" s="230" t="s">
        <v>87</v>
      </c>
      <c r="AV250" s="13" t="s">
        <v>87</v>
      </c>
      <c r="AW250" s="13" t="s">
        <v>34</v>
      </c>
      <c r="AX250" s="13" t="s">
        <v>85</v>
      </c>
      <c r="AY250" s="230" t="s">
        <v>122</v>
      </c>
    </row>
    <row r="251" spans="1:65" s="2" customFormat="1" ht="21.75" customHeight="1">
      <c r="A251" s="33"/>
      <c r="B251" s="34"/>
      <c r="C251" s="242" t="s">
        <v>366</v>
      </c>
      <c r="D251" s="242" t="s">
        <v>356</v>
      </c>
      <c r="E251" s="243" t="s">
        <v>367</v>
      </c>
      <c r="F251" s="244" t="s">
        <v>368</v>
      </c>
      <c r="G251" s="245" t="s">
        <v>147</v>
      </c>
      <c r="H251" s="246">
        <v>123.264</v>
      </c>
      <c r="I251" s="247"/>
      <c r="J251" s="248">
        <f>ROUND(I251*H251,2)</f>
        <v>0</v>
      </c>
      <c r="K251" s="244" t="s">
        <v>129</v>
      </c>
      <c r="L251" s="249"/>
      <c r="M251" s="250" t="s">
        <v>1</v>
      </c>
      <c r="N251" s="251" t="s">
        <v>42</v>
      </c>
      <c r="O251" s="70"/>
      <c r="P251" s="211">
        <f>O251*H251</f>
        <v>0</v>
      </c>
      <c r="Q251" s="211">
        <v>1</v>
      </c>
      <c r="R251" s="211">
        <f>Q251*H251</f>
        <v>123.264</v>
      </c>
      <c r="S251" s="211">
        <v>0</v>
      </c>
      <c r="T251" s="21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3" t="s">
        <v>177</v>
      </c>
      <c r="AT251" s="213" t="s">
        <v>356</v>
      </c>
      <c r="AU251" s="213" t="s">
        <v>87</v>
      </c>
      <c r="AY251" s="16" t="s">
        <v>122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6" t="s">
        <v>85</v>
      </c>
      <c r="BK251" s="214">
        <f>ROUND(I251*H251,2)</f>
        <v>0</v>
      </c>
      <c r="BL251" s="16" t="s">
        <v>130</v>
      </c>
      <c r="BM251" s="213" t="s">
        <v>369</v>
      </c>
    </row>
    <row r="252" spans="1:65" s="2" customFormat="1" ht="11.25">
      <c r="A252" s="33"/>
      <c r="B252" s="34"/>
      <c r="C252" s="35"/>
      <c r="D252" s="215" t="s">
        <v>132</v>
      </c>
      <c r="E252" s="35"/>
      <c r="F252" s="216" t="s">
        <v>368</v>
      </c>
      <c r="G252" s="35"/>
      <c r="H252" s="35"/>
      <c r="I252" s="114"/>
      <c r="J252" s="35"/>
      <c r="K252" s="35"/>
      <c r="L252" s="38"/>
      <c r="M252" s="217"/>
      <c r="N252" s="218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132</v>
      </c>
      <c r="AU252" s="16" t="s">
        <v>87</v>
      </c>
    </row>
    <row r="253" spans="1:65" s="13" customFormat="1" ht="11.25">
      <c r="B253" s="220"/>
      <c r="C253" s="221"/>
      <c r="D253" s="215" t="s">
        <v>136</v>
      </c>
      <c r="E253" s="222" t="s">
        <v>1</v>
      </c>
      <c r="F253" s="223" t="s">
        <v>370</v>
      </c>
      <c r="G253" s="221"/>
      <c r="H253" s="224">
        <v>123.264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136</v>
      </c>
      <c r="AU253" s="230" t="s">
        <v>87</v>
      </c>
      <c r="AV253" s="13" t="s">
        <v>87</v>
      </c>
      <c r="AW253" s="13" t="s">
        <v>34</v>
      </c>
      <c r="AX253" s="13" t="s">
        <v>85</v>
      </c>
      <c r="AY253" s="230" t="s">
        <v>122</v>
      </c>
    </row>
    <row r="254" spans="1:65" s="2" customFormat="1" ht="21.75" customHeight="1">
      <c r="A254" s="33"/>
      <c r="B254" s="34"/>
      <c r="C254" s="242" t="s">
        <v>371</v>
      </c>
      <c r="D254" s="242" t="s">
        <v>356</v>
      </c>
      <c r="E254" s="243" t="s">
        <v>372</v>
      </c>
      <c r="F254" s="244" t="s">
        <v>373</v>
      </c>
      <c r="G254" s="245" t="s">
        <v>199</v>
      </c>
      <c r="H254" s="246">
        <v>1540.24</v>
      </c>
      <c r="I254" s="247"/>
      <c r="J254" s="248">
        <f>ROUND(I254*H254,2)</f>
        <v>0</v>
      </c>
      <c r="K254" s="244" t="s">
        <v>129</v>
      </c>
      <c r="L254" s="249"/>
      <c r="M254" s="250" t="s">
        <v>1</v>
      </c>
      <c r="N254" s="251" t="s">
        <v>42</v>
      </c>
      <c r="O254" s="70"/>
      <c r="P254" s="211">
        <f>O254*H254</f>
        <v>0</v>
      </c>
      <c r="Q254" s="211">
        <v>4.0000000000000002E-4</v>
      </c>
      <c r="R254" s="211">
        <f>Q254*H254</f>
        <v>0.61609600000000009</v>
      </c>
      <c r="S254" s="211">
        <v>0</v>
      </c>
      <c r="T254" s="21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3" t="s">
        <v>177</v>
      </c>
      <c r="AT254" s="213" t="s">
        <v>356</v>
      </c>
      <c r="AU254" s="213" t="s">
        <v>87</v>
      </c>
      <c r="AY254" s="16" t="s">
        <v>122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6" t="s">
        <v>85</v>
      </c>
      <c r="BK254" s="214">
        <f>ROUND(I254*H254,2)</f>
        <v>0</v>
      </c>
      <c r="BL254" s="16" t="s">
        <v>130</v>
      </c>
      <c r="BM254" s="213" t="s">
        <v>374</v>
      </c>
    </row>
    <row r="255" spans="1:65" s="2" customFormat="1" ht="11.25">
      <c r="A255" s="33"/>
      <c r="B255" s="34"/>
      <c r="C255" s="35"/>
      <c r="D255" s="215" t="s">
        <v>132</v>
      </c>
      <c r="E255" s="35"/>
      <c r="F255" s="216" t="s">
        <v>373</v>
      </c>
      <c r="G255" s="35"/>
      <c r="H255" s="35"/>
      <c r="I255" s="114"/>
      <c r="J255" s="35"/>
      <c r="K255" s="35"/>
      <c r="L255" s="38"/>
      <c r="M255" s="217"/>
      <c r="N255" s="218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132</v>
      </c>
      <c r="AU255" s="16" t="s">
        <v>87</v>
      </c>
    </row>
    <row r="256" spans="1:65" s="13" customFormat="1" ht="11.25">
      <c r="B256" s="220"/>
      <c r="C256" s="221"/>
      <c r="D256" s="215" t="s">
        <v>136</v>
      </c>
      <c r="E256" s="222" t="s">
        <v>1</v>
      </c>
      <c r="F256" s="223" t="s">
        <v>375</v>
      </c>
      <c r="G256" s="221"/>
      <c r="H256" s="224">
        <v>1540.24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136</v>
      </c>
      <c r="AU256" s="230" t="s">
        <v>87</v>
      </c>
      <c r="AV256" s="13" t="s">
        <v>87</v>
      </c>
      <c r="AW256" s="13" t="s">
        <v>34</v>
      </c>
      <c r="AX256" s="13" t="s">
        <v>85</v>
      </c>
      <c r="AY256" s="230" t="s">
        <v>122</v>
      </c>
    </row>
    <row r="257" spans="1:65" s="2" customFormat="1" ht="16.5" customHeight="1">
      <c r="A257" s="33"/>
      <c r="B257" s="34"/>
      <c r="C257" s="242" t="s">
        <v>376</v>
      </c>
      <c r="D257" s="242" t="s">
        <v>356</v>
      </c>
      <c r="E257" s="243" t="s">
        <v>377</v>
      </c>
      <c r="F257" s="244" t="s">
        <v>378</v>
      </c>
      <c r="G257" s="245" t="s">
        <v>128</v>
      </c>
      <c r="H257" s="246">
        <v>1</v>
      </c>
      <c r="I257" s="247"/>
      <c r="J257" s="248">
        <f>ROUND(I257*H257,2)</f>
        <v>0</v>
      </c>
      <c r="K257" s="244" t="s">
        <v>1</v>
      </c>
      <c r="L257" s="249"/>
      <c r="M257" s="250" t="s">
        <v>1</v>
      </c>
      <c r="N257" s="251" t="s">
        <v>42</v>
      </c>
      <c r="O257" s="70"/>
      <c r="P257" s="211">
        <f>O257*H257</f>
        <v>0</v>
      </c>
      <c r="Q257" s="211">
        <v>16.524999999999999</v>
      </c>
      <c r="R257" s="211">
        <f>Q257*H257</f>
        <v>16.524999999999999</v>
      </c>
      <c r="S257" s="211">
        <v>0</v>
      </c>
      <c r="T257" s="21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3" t="s">
        <v>177</v>
      </c>
      <c r="AT257" s="213" t="s">
        <v>356</v>
      </c>
      <c r="AU257" s="213" t="s">
        <v>87</v>
      </c>
      <c r="AY257" s="16" t="s">
        <v>122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6" t="s">
        <v>85</v>
      </c>
      <c r="BK257" s="214">
        <f>ROUND(I257*H257,2)</f>
        <v>0</v>
      </c>
      <c r="BL257" s="16" t="s">
        <v>130</v>
      </c>
      <c r="BM257" s="213" t="s">
        <v>379</v>
      </c>
    </row>
    <row r="258" spans="1:65" s="2" customFormat="1" ht="11.25">
      <c r="A258" s="33"/>
      <c r="B258" s="34"/>
      <c r="C258" s="35"/>
      <c r="D258" s="215" t="s">
        <v>132</v>
      </c>
      <c r="E258" s="35"/>
      <c r="F258" s="216" t="s">
        <v>378</v>
      </c>
      <c r="G258" s="35"/>
      <c r="H258" s="35"/>
      <c r="I258" s="114"/>
      <c r="J258" s="35"/>
      <c r="K258" s="35"/>
      <c r="L258" s="38"/>
      <c r="M258" s="217"/>
      <c r="N258" s="218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132</v>
      </c>
      <c r="AU258" s="16" t="s">
        <v>87</v>
      </c>
    </row>
    <row r="259" spans="1:65" s="2" customFormat="1" ht="29.25">
      <c r="A259" s="33"/>
      <c r="B259" s="34"/>
      <c r="C259" s="35"/>
      <c r="D259" s="215" t="s">
        <v>134</v>
      </c>
      <c r="E259" s="35"/>
      <c r="F259" s="219" t="s">
        <v>380</v>
      </c>
      <c r="G259" s="35"/>
      <c r="H259" s="35"/>
      <c r="I259" s="114"/>
      <c r="J259" s="35"/>
      <c r="K259" s="35"/>
      <c r="L259" s="38"/>
      <c r="M259" s="217"/>
      <c r="N259" s="218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134</v>
      </c>
      <c r="AU259" s="16" t="s">
        <v>87</v>
      </c>
    </row>
    <row r="260" spans="1:65" s="2" customFormat="1" ht="21.75" customHeight="1">
      <c r="A260" s="33"/>
      <c r="B260" s="34"/>
      <c r="C260" s="242" t="s">
        <v>381</v>
      </c>
      <c r="D260" s="242" t="s">
        <v>356</v>
      </c>
      <c r="E260" s="243" t="s">
        <v>382</v>
      </c>
      <c r="F260" s="244" t="s">
        <v>383</v>
      </c>
      <c r="G260" s="245" t="s">
        <v>128</v>
      </c>
      <c r="H260" s="246">
        <v>1</v>
      </c>
      <c r="I260" s="247"/>
      <c r="J260" s="248">
        <f>ROUND(I260*H260,2)</f>
        <v>0</v>
      </c>
      <c r="K260" s="244" t="s">
        <v>129</v>
      </c>
      <c r="L260" s="249"/>
      <c r="M260" s="250" t="s">
        <v>1</v>
      </c>
      <c r="N260" s="251" t="s">
        <v>42</v>
      </c>
      <c r="O260" s="70"/>
      <c r="P260" s="211">
        <f>O260*H260</f>
        <v>0</v>
      </c>
      <c r="Q260" s="211">
        <v>16.524999999999999</v>
      </c>
      <c r="R260" s="211">
        <f>Q260*H260</f>
        <v>16.524999999999999</v>
      </c>
      <c r="S260" s="211">
        <v>0</v>
      </c>
      <c r="T260" s="21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3" t="s">
        <v>177</v>
      </c>
      <c r="AT260" s="213" t="s">
        <v>356</v>
      </c>
      <c r="AU260" s="213" t="s">
        <v>87</v>
      </c>
      <c r="AY260" s="16" t="s">
        <v>122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6" t="s">
        <v>85</v>
      </c>
      <c r="BK260" s="214">
        <f>ROUND(I260*H260,2)</f>
        <v>0</v>
      </c>
      <c r="BL260" s="16" t="s">
        <v>130</v>
      </c>
      <c r="BM260" s="213" t="s">
        <v>384</v>
      </c>
    </row>
    <row r="261" spans="1:65" s="2" customFormat="1" ht="11.25">
      <c r="A261" s="33"/>
      <c r="B261" s="34"/>
      <c r="C261" s="35"/>
      <c r="D261" s="215" t="s">
        <v>132</v>
      </c>
      <c r="E261" s="35"/>
      <c r="F261" s="216" t="s">
        <v>383</v>
      </c>
      <c r="G261" s="35"/>
      <c r="H261" s="35"/>
      <c r="I261" s="114"/>
      <c r="J261" s="35"/>
      <c r="K261" s="35"/>
      <c r="L261" s="38"/>
      <c r="M261" s="217"/>
      <c r="N261" s="218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132</v>
      </c>
      <c r="AU261" s="16" t="s">
        <v>87</v>
      </c>
    </row>
    <row r="262" spans="1:65" s="2" customFormat="1" ht="29.25">
      <c r="A262" s="33"/>
      <c r="B262" s="34"/>
      <c r="C262" s="35"/>
      <c r="D262" s="215" t="s">
        <v>134</v>
      </c>
      <c r="E262" s="35"/>
      <c r="F262" s="219" t="s">
        <v>385</v>
      </c>
      <c r="G262" s="35"/>
      <c r="H262" s="35"/>
      <c r="I262" s="114"/>
      <c r="J262" s="35"/>
      <c r="K262" s="35"/>
      <c r="L262" s="38"/>
      <c r="M262" s="217"/>
      <c r="N262" s="218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134</v>
      </c>
      <c r="AU262" s="16" t="s">
        <v>87</v>
      </c>
    </row>
    <row r="263" spans="1:65" s="2" customFormat="1" ht="21.75" customHeight="1">
      <c r="A263" s="33"/>
      <c r="B263" s="34"/>
      <c r="C263" s="242" t="s">
        <v>386</v>
      </c>
      <c r="D263" s="242" t="s">
        <v>356</v>
      </c>
      <c r="E263" s="243" t="s">
        <v>387</v>
      </c>
      <c r="F263" s="244" t="s">
        <v>388</v>
      </c>
      <c r="G263" s="245" t="s">
        <v>128</v>
      </c>
      <c r="H263" s="246">
        <v>1</v>
      </c>
      <c r="I263" s="247"/>
      <c r="J263" s="248">
        <f>ROUND(I263*H263,2)</f>
        <v>0</v>
      </c>
      <c r="K263" s="244" t="s">
        <v>129</v>
      </c>
      <c r="L263" s="249"/>
      <c r="M263" s="250" t="s">
        <v>1</v>
      </c>
      <c r="N263" s="251" t="s">
        <v>42</v>
      </c>
      <c r="O263" s="70"/>
      <c r="P263" s="211">
        <f>O263*H263</f>
        <v>0</v>
      </c>
      <c r="Q263" s="211">
        <v>16.524999999999999</v>
      </c>
      <c r="R263" s="211">
        <f>Q263*H263</f>
        <v>16.524999999999999</v>
      </c>
      <c r="S263" s="211">
        <v>0</v>
      </c>
      <c r="T263" s="21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13" t="s">
        <v>177</v>
      </c>
      <c r="AT263" s="213" t="s">
        <v>356</v>
      </c>
      <c r="AU263" s="213" t="s">
        <v>87</v>
      </c>
      <c r="AY263" s="16" t="s">
        <v>122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6" t="s">
        <v>85</v>
      </c>
      <c r="BK263" s="214">
        <f>ROUND(I263*H263,2)</f>
        <v>0</v>
      </c>
      <c r="BL263" s="16" t="s">
        <v>130</v>
      </c>
      <c r="BM263" s="213" t="s">
        <v>389</v>
      </c>
    </row>
    <row r="264" spans="1:65" s="2" customFormat="1" ht="11.25">
      <c r="A264" s="33"/>
      <c r="B264" s="34"/>
      <c r="C264" s="35"/>
      <c r="D264" s="215" t="s">
        <v>132</v>
      </c>
      <c r="E264" s="35"/>
      <c r="F264" s="216" t="s">
        <v>388</v>
      </c>
      <c r="G264" s="35"/>
      <c r="H264" s="35"/>
      <c r="I264" s="114"/>
      <c r="J264" s="35"/>
      <c r="K264" s="35"/>
      <c r="L264" s="38"/>
      <c r="M264" s="217"/>
      <c r="N264" s="218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132</v>
      </c>
      <c r="AU264" s="16" t="s">
        <v>87</v>
      </c>
    </row>
    <row r="265" spans="1:65" s="2" customFormat="1" ht="29.25">
      <c r="A265" s="33"/>
      <c r="B265" s="34"/>
      <c r="C265" s="35"/>
      <c r="D265" s="215" t="s">
        <v>134</v>
      </c>
      <c r="E265" s="35"/>
      <c r="F265" s="219" t="s">
        <v>390</v>
      </c>
      <c r="G265" s="35"/>
      <c r="H265" s="35"/>
      <c r="I265" s="114"/>
      <c r="J265" s="35"/>
      <c r="K265" s="35"/>
      <c r="L265" s="38"/>
      <c r="M265" s="217"/>
      <c r="N265" s="218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134</v>
      </c>
      <c r="AU265" s="16" t="s">
        <v>87</v>
      </c>
    </row>
    <row r="266" spans="1:65" s="2" customFormat="1" ht="21.75" customHeight="1">
      <c r="A266" s="33"/>
      <c r="B266" s="34"/>
      <c r="C266" s="242" t="s">
        <v>391</v>
      </c>
      <c r="D266" s="242" t="s">
        <v>356</v>
      </c>
      <c r="E266" s="243" t="s">
        <v>382</v>
      </c>
      <c r="F266" s="244" t="s">
        <v>383</v>
      </c>
      <c r="G266" s="245" t="s">
        <v>128</v>
      </c>
      <c r="H266" s="246">
        <v>1</v>
      </c>
      <c r="I266" s="247"/>
      <c r="J266" s="248">
        <f>ROUND(I266*H266,2)</f>
        <v>0</v>
      </c>
      <c r="K266" s="244" t="s">
        <v>129</v>
      </c>
      <c r="L266" s="249"/>
      <c r="M266" s="250" t="s">
        <v>1</v>
      </c>
      <c r="N266" s="251" t="s">
        <v>42</v>
      </c>
      <c r="O266" s="70"/>
      <c r="P266" s="211">
        <f>O266*H266</f>
        <v>0</v>
      </c>
      <c r="Q266" s="211">
        <v>16.524999999999999</v>
      </c>
      <c r="R266" s="211">
        <f>Q266*H266</f>
        <v>16.524999999999999</v>
      </c>
      <c r="S266" s="211">
        <v>0</v>
      </c>
      <c r="T266" s="21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3" t="s">
        <v>177</v>
      </c>
      <c r="AT266" s="213" t="s">
        <v>356</v>
      </c>
      <c r="AU266" s="213" t="s">
        <v>87</v>
      </c>
      <c r="AY266" s="16" t="s">
        <v>122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6" t="s">
        <v>85</v>
      </c>
      <c r="BK266" s="214">
        <f>ROUND(I266*H266,2)</f>
        <v>0</v>
      </c>
      <c r="BL266" s="16" t="s">
        <v>130</v>
      </c>
      <c r="BM266" s="213" t="s">
        <v>392</v>
      </c>
    </row>
    <row r="267" spans="1:65" s="2" customFormat="1" ht="11.25">
      <c r="A267" s="33"/>
      <c r="B267" s="34"/>
      <c r="C267" s="35"/>
      <c r="D267" s="215" t="s">
        <v>132</v>
      </c>
      <c r="E267" s="35"/>
      <c r="F267" s="216" t="s">
        <v>383</v>
      </c>
      <c r="G267" s="35"/>
      <c r="H267" s="35"/>
      <c r="I267" s="114"/>
      <c r="J267" s="35"/>
      <c r="K267" s="35"/>
      <c r="L267" s="38"/>
      <c r="M267" s="217"/>
      <c r="N267" s="218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132</v>
      </c>
      <c r="AU267" s="16" t="s">
        <v>87</v>
      </c>
    </row>
    <row r="268" spans="1:65" s="2" customFormat="1" ht="29.25">
      <c r="A268" s="33"/>
      <c r="B268" s="34"/>
      <c r="C268" s="35"/>
      <c r="D268" s="215" t="s">
        <v>134</v>
      </c>
      <c r="E268" s="35"/>
      <c r="F268" s="219" t="s">
        <v>393</v>
      </c>
      <c r="G268" s="35"/>
      <c r="H268" s="35"/>
      <c r="I268" s="114"/>
      <c r="J268" s="35"/>
      <c r="K268" s="35"/>
      <c r="L268" s="38"/>
      <c r="M268" s="217"/>
      <c r="N268" s="218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134</v>
      </c>
      <c r="AU268" s="16" t="s">
        <v>87</v>
      </c>
    </row>
    <row r="269" spans="1:65" s="2" customFormat="1" ht="21.75" customHeight="1">
      <c r="A269" s="33"/>
      <c r="B269" s="34"/>
      <c r="C269" s="242" t="s">
        <v>394</v>
      </c>
      <c r="D269" s="242" t="s">
        <v>356</v>
      </c>
      <c r="E269" s="243" t="s">
        <v>395</v>
      </c>
      <c r="F269" s="244" t="s">
        <v>396</v>
      </c>
      <c r="G269" s="245" t="s">
        <v>128</v>
      </c>
      <c r="H269" s="246">
        <v>6</v>
      </c>
      <c r="I269" s="247"/>
      <c r="J269" s="248">
        <f>ROUND(I269*H269,2)</f>
        <v>0</v>
      </c>
      <c r="K269" s="244" t="s">
        <v>129</v>
      </c>
      <c r="L269" s="249"/>
      <c r="M269" s="250" t="s">
        <v>1</v>
      </c>
      <c r="N269" s="251" t="s">
        <v>42</v>
      </c>
      <c r="O269" s="70"/>
      <c r="P269" s="211">
        <f>O269*H269</f>
        <v>0</v>
      </c>
      <c r="Q269" s="211">
        <v>3.70425</v>
      </c>
      <c r="R269" s="211">
        <f>Q269*H269</f>
        <v>22.2255</v>
      </c>
      <c r="S269" s="211">
        <v>0</v>
      </c>
      <c r="T269" s="21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3" t="s">
        <v>177</v>
      </c>
      <c r="AT269" s="213" t="s">
        <v>356</v>
      </c>
      <c r="AU269" s="213" t="s">
        <v>87</v>
      </c>
      <c r="AY269" s="16" t="s">
        <v>122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6" t="s">
        <v>85</v>
      </c>
      <c r="BK269" s="214">
        <f>ROUND(I269*H269,2)</f>
        <v>0</v>
      </c>
      <c r="BL269" s="16" t="s">
        <v>130</v>
      </c>
      <c r="BM269" s="213" t="s">
        <v>397</v>
      </c>
    </row>
    <row r="270" spans="1:65" s="2" customFormat="1" ht="11.25">
      <c r="A270" s="33"/>
      <c r="B270" s="34"/>
      <c r="C270" s="35"/>
      <c r="D270" s="215" t="s">
        <v>132</v>
      </c>
      <c r="E270" s="35"/>
      <c r="F270" s="216" t="s">
        <v>396</v>
      </c>
      <c r="G270" s="35"/>
      <c r="H270" s="35"/>
      <c r="I270" s="114"/>
      <c r="J270" s="35"/>
      <c r="K270" s="35"/>
      <c r="L270" s="38"/>
      <c r="M270" s="217"/>
      <c r="N270" s="218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132</v>
      </c>
      <c r="AU270" s="16" t="s">
        <v>87</v>
      </c>
    </row>
    <row r="271" spans="1:65" s="2" customFormat="1" ht="21.75" customHeight="1">
      <c r="A271" s="33"/>
      <c r="B271" s="34"/>
      <c r="C271" s="242" t="s">
        <v>398</v>
      </c>
      <c r="D271" s="242" t="s">
        <v>356</v>
      </c>
      <c r="E271" s="243" t="s">
        <v>399</v>
      </c>
      <c r="F271" s="244" t="s">
        <v>400</v>
      </c>
      <c r="G271" s="245" t="s">
        <v>128</v>
      </c>
      <c r="H271" s="246">
        <v>3</v>
      </c>
      <c r="I271" s="247"/>
      <c r="J271" s="248">
        <f>ROUND(I271*H271,2)</f>
        <v>0</v>
      </c>
      <c r="K271" s="244" t="s">
        <v>129</v>
      </c>
      <c r="L271" s="249"/>
      <c r="M271" s="250" t="s">
        <v>1</v>
      </c>
      <c r="N271" s="251" t="s">
        <v>42</v>
      </c>
      <c r="O271" s="70"/>
      <c r="P271" s="211">
        <f>O271*H271</f>
        <v>0</v>
      </c>
      <c r="Q271" s="211">
        <v>1.23475</v>
      </c>
      <c r="R271" s="211">
        <f>Q271*H271</f>
        <v>3.70425</v>
      </c>
      <c r="S271" s="211">
        <v>0</v>
      </c>
      <c r="T271" s="21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13" t="s">
        <v>177</v>
      </c>
      <c r="AT271" s="213" t="s">
        <v>356</v>
      </c>
      <c r="AU271" s="213" t="s">
        <v>87</v>
      </c>
      <c r="AY271" s="16" t="s">
        <v>122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6" t="s">
        <v>85</v>
      </c>
      <c r="BK271" s="214">
        <f>ROUND(I271*H271,2)</f>
        <v>0</v>
      </c>
      <c r="BL271" s="16" t="s">
        <v>130</v>
      </c>
      <c r="BM271" s="213" t="s">
        <v>401</v>
      </c>
    </row>
    <row r="272" spans="1:65" s="2" customFormat="1" ht="11.25">
      <c r="A272" s="33"/>
      <c r="B272" s="34"/>
      <c r="C272" s="35"/>
      <c r="D272" s="215" t="s">
        <v>132</v>
      </c>
      <c r="E272" s="35"/>
      <c r="F272" s="216" t="s">
        <v>400</v>
      </c>
      <c r="G272" s="35"/>
      <c r="H272" s="35"/>
      <c r="I272" s="114"/>
      <c r="J272" s="35"/>
      <c r="K272" s="35"/>
      <c r="L272" s="38"/>
      <c r="M272" s="217"/>
      <c r="N272" s="218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132</v>
      </c>
      <c r="AU272" s="16" t="s">
        <v>87</v>
      </c>
    </row>
    <row r="273" spans="1:65" s="2" customFormat="1" ht="21.75" customHeight="1">
      <c r="A273" s="33"/>
      <c r="B273" s="34"/>
      <c r="C273" s="242" t="s">
        <v>402</v>
      </c>
      <c r="D273" s="242" t="s">
        <v>356</v>
      </c>
      <c r="E273" s="243" t="s">
        <v>403</v>
      </c>
      <c r="F273" s="244" t="s">
        <v>404</v>
      </c>
      <c r="G273" s="245" t="s">
        <v>128</v>
      </c>
      <c r="H273" s="246">
        <v>2</v>
      </c>
      <c r="I273" s="247"/>
      <c r="J273" s="248">
        <f>ROUND(I273*H273,2)</f>
        <v>0</v>
      </c>
      <c r="K273" s="244" t="s">
        <v>129</v>
      </c>
      <c r="L273" s="249"/>
      <c r="M273" s="250" t="s">
        <v>1</v>
      </c>
      <c r="N273" s="251" t="s">
        <v>42</v>
      </c>
      <c r="O273" s="70"/>
      <c r="P273" s="211">
        <f>O273*H273</f>
        <v>0</v>
      </c>
      <c r="Q273" s="211">
        <v>0.24418999999999999</v>
      </c>
      <c r="R273" s="211">
        <f>Q273*H273</f>
        <v>0.48837999999999998</v>
      </c>
      <c r="S273" s="211">
        <v>0</v>
      </c>
      <c r="T273" s="21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3" t="s">
        <v>177</v>
      </c>
      <c r="AT273" s="213" t="s">
        <v>356</v>
      </c>
      <c r="AU273" s="213" t="s">
        <v>87</v>
      </c>
      <c r="AY273" s="16" t="s">
        <v>122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6" t="s">
        <v>85</v>
      </c>
      <c r="BK273" s="214">
        <f>ROUND(I273*H273,2)</f>
        <v>0</v>
      </c>
      <c r="BL273" s="16" t="s">
        <v>130</v>
      </c>
      <c r="BM273" s="213" t="s">
        <v>405</v>
      </c>
    </row>
    <row r="274" spans="1:65" s="2" customFormat="1" ht="11.25">
      <c r="A274" s="33"/>
      <c r="B274" s="34"/>
      <c r="C274" s="35"/>
      <c r="D274" s="215" t="s">
        <v>132</v>
      </c>
      <c r="E274" s="35"/>
      <c r="F274" s="216" t="s">
        <v>404</v>
      </c>
      <c r="G274" s="35"/>
      <c r="H274" s="35"/>
      <c r="I274" s="114"/>
      <c r="J274" s="35"/>
      <c r="K274" s="35"/>
      <c r="L274" s="38"/>
      <c r="M274" s="217"/>
      <c r="N274" s="218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132</v>
      </c>
      <c r="AU274" s="16" t="s">
        <v>87</v>
      </c>
    </row>
    <row r="275" spans="1:65" s="2" customFormat="1" ht="21.75" customHeight="1">
      <c r="A275" s="33"/>
      <c r="B275" s="34"/>
      <c r="C275" s="242" t="s">
        <v>406</v>
      </c>
      <c r="D275" s="242" t="s">
        <v>356</v>
      </c>
      <c r="E275" s="243" t="s">
        <v>407</v>
      </c>
      <c r="F275" s="244" t="s">
        <v>408</v>
      </c>
      <c r="G275" s="245" t="s">
        <v>128</v>
      </c>
      <c r="H275" s="246">
        <v>394</v>
      </c>
      <c r="I275" s="247"/>
      <c r="J275" s="248">
        <f>ROUND(I275*H275,2)</f>
        <v>0</v>
      </c>
      <c r="K275" s="244" t="s">
        <v>129</v>
      </c>
      <c r="L275" s="249"/>
      <c r="M275" s="250" t="s">
        <v>1</v>
      </c>
      <c r="N275" s="251" t="s">
        <v>42</v>
      </c>
      <c r="O275" s="70"/>
      <c r="P275" s="211">
        <f>O275*H275</f>
        <v>0</v>
      </c>
      <c r="Q275" s="211">
        <v>9.7000000000000003E-2</v>
      </c>
      <c r="R275" s="211">
        <f>Q275*H275</f>
        <v>38.218000000000004</v>
      </c>
      <c r="S275" s="211">
        <v>0</v>
      </c>
      <c r="T275" s="21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3" t="s">
        <v>177</v>
      </c>
      <c r="AT275" s="213" t="s">
        <v>356</v>
      </c>
      <c r="AU275" s="213" t="s">
        <v>87</v>
      </c>
      <c r="AY275" s="16" t="s">
        <v>122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6" t="s">
        <v>85</v>
      </c>
      <c r="BK275" s="214">
        <f>ROUND(I275*H275,2)</f>
        <v>0</v>
      </c>
      <c r="BL275" s="16" t="s">
        <v>130</v>
      </c>
      <c r="BM275" s="213" t="s">
        <v>409</v>
      </c>
    </row>
    <row r="276" spans="1:65" s="2" customFormat="1" ht="11.25">
      <c r="A276" s="33"/>
      <c r="B276" s="34"/>
      <c r="C276" s="35"/>
      <c r="D276" s="215" t="s">
        <v>132</v>
      </c>
      <c r="E276" s="35"/>
      <c r="F276" s="216" t="s">
        <v>408</v>
      </c>
      <c r="G276" s="35"/>
      <c r="H276" s="35"/>
      <c r="I276" s="114"/>
      <c r="J276" s="35"/>
      <c r="K276" s="35"/>
      <c r="L276" s="38"/>
      <c r="M276" s="217"/>
      <c r="N276" s="218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132</v>
      </c>
      <c r="AU276" s="16" t="s">
        <v>87</v>
      </c>
    </row>
    <row r="277" spans="1:65" s="13" customFormat="1" ht="11.25">
      <c r="B277" s="220"/>
      <c r="C277" s="221"/>
      <c r="D277" s="215" t="s">
        <v>136</v>
      </c>
      <c r="E277" s="222" t="s">
        <v>1</v>
      </c>
      <c r="F277" s="223" t="s">
        <v>410</v>
      </c>
      <c r="G277" s="221"/>
      <c r="H277" s="224">
        <v>394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136</v>
      </c>
      <c r="AU277" s="230" t="s">
        <v>87</v>
      </c>
      <c r="AV277" s="13" t="s">
        <v>87</v>
      </c>
      <c r="AW277" s="13" t="s">
        <v>34</v>
      </c>
      <c r="AX277" s="13" t="s">
        <v>85</v>
      </c>
      <c r="AY277" s="230" t="s">
        <v>122</v>
      </c>
    </row>
    <row r="278" spans="1:65" s="2" customFormat="1" ht="21.75" customHeight="1">
      <c r="A278" s="33"/>
      <c r="B278" s="34"/>
      <c r="C278" s="242" t="s">
        <v>411</v>
      </c>
      <c r="D278" s="242" t="s">
        <v>356</v>
      </c>
      <c r="E278" s="243" t="s">
        <v>412</v>
      </c>
      <c r="F278" s="244" t="s">
        <v>413</v>
      </c>
      <c r="G278" s="245" t="s">
        <v>128</v>
      </c>
      <c r="H278" s="246">
        <v>788</v>
      </c>
      <c r="I278" s="247"/>
      <c r="J278" s="248">
        <f>ROUND(I278*H278,2)</f>
        <v>0</v>
      </c>
      <c r="K278" s="244" t="s">
        <v>129</v>
      </c>
      <c r="L278" s="249"/>
      <c r="M278" s="250" t="s">
        <v>1</v>
      </c>
      <c r="N278" s="251" t="s">
        <v>42</v>
      </c>
      <c r="O278" s="70"/>
      <c r="P278" s="211">
        <f>O278*H278</f>
        <v>0</v>
      </c>
      <c r="Q278" s="211">
        <v>8.5199999999999998E-3</v>
      </c>
      <c r="R278" s="211">
        <f>Q278*H278</f>
        <v>6.7137599999999997</v>
      </c>
      <c r="S278" s="211">
        <v>0</v>
      </c>
      <c r="T278" s="21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13" t="s">
        <v>177</v>
      </c>
      <c r="AT278" s="213" t="s">
        <v>356</v>
      </c>
      <c r="AU278" s="213" t="s">
        <v>87</v>
      </c>
      <c r="AY278" s="16" t="s">
        <v>122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6" t="s">
        <v>85</v>
      </c>
      <c r="BK278" s="214">
        <f>ROUND(I278*H278,2)</f>
        <v>0</v>
      </c>
      <c r="BL278" s="16" t="s">
        <v>130</v>
      </c>
      <c r="BM278" s="213" t="s">
        <v>414</v>
      </c>
    </row>
    <row r="279" spans="1:65" s="2" customFormat="1" ht="11.25">
      <c r="A279" s="33"/>
      <c r="B279" s="34"/>
      <c r="C279" s="35"/>
      <c r="D279" s="215" t="s">
        <v>132</v>
      </c>
      <c r="E279" s="35"/>
      <c r="F279" s="216" t="s">
        <v>413</v>
      </c>
      <c r="G279" s="35"/>
      <c r="H279" s="35"/>
      <c r="I279" s="114"/>
      <c r="J279" s="35"/>
      <c r="K279" s="35"/>
      <c r="L279" s="38"/>
      <c r="M279" s="217"/>
      <c r="N279" s="218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132</v>
      </c>
      <c r="AU279" s="16" t="s">
        <v>87</v>
      </c>
    </row>
    <row r="280" spans="1:65" s="13" customFormat="1" ht="11.25">
      <c r="B280" s="220"/>
      <c r="C280" s="221"/>
      <c r="D280" s="215" t="s">
        <v>136</v>
      </c>
      <c r="E280" s="222" t="s">
        <v>1</v>
      </c>
      <c r="F280" s="223" t="s">
        <v>415</v>
      </c>
      <c r="G280" s="221"/>
      <c r="H280" s="224">
        <v>788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136</v>
      </c>
      <c r="AU280" s="230" t="s">
        <v>87</v>
      </c>
      <c r="AV280" s="13" t="s">
        <v>87</v>
      </c>
      <c r="AW280" s="13" t="s">
        <v>34</v>
      </c>
      <c r="AX280" s="13" t="s">
        <v>85</v>
      </c>
      <c r="AY280" s="230" t="s">
        <v>122</v>
      </c>
    </row>
    <row r="281" spans="1:65" s="2" customFormat="1" ht="21.75" customHeight="1">
      <c r="A281" s="33"/>
      <c r="B281" s="34"/>
      <c r="C281" s="242" t="s">
        <v>416</v>
      </c>
      <c r="D281" s="242" t="s">
        <v>356</v>
      </c>
      <c r="E281" s="243" t="s">
        <v>417</v>
      </c>
      <c r="F281" s="244" t="s">
        <v>418</v>
      </c>
      <c r="G281" s="245" t="s">
        <v>128</v>
      </c>
      <c r="H281" s="246">
        <v>3168</v>
      </c>
      <c r="I281" s="247"/>
      <c r="J281" s="248">
        <f>ROUND(I281*H281,2)</f>
        <v>0</v>
      </c>
      <c r="K281" s="244" t="s">
        <v>129</v>
      </c>
      <c r="L281" s="249"/>
      <c r="M281" s="250" t="s">
        <v>1</v>
      </c>
      <c r="N281" s="251" t="s">
        <v>42</v>
      </c>
      <c r="O281" s="70"/>
      <c r="P281" s="211">
        <f>O281*H281</f>
        <v>0</v>
      </c>
      <c r="Q281" s="211">
        <v>5.1999999999999995E-4</v>
      </c>
      <c r="R281" s="211">
        <f>Q281*H281</f>
        <v>1.6473599999999999</v>
      </c>
      <c r="S281" s="211">
        <v>0</v>
      </c>
      <c r="T281" s="21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3" t="s">
        <v>177</v>
      </c>
      <c r="AT281" s="213" t="s">
        <v>356</v>
      </c>
      <c r="AU281" s="213" t="s">
        <v>87</v>
      </c>
      <c r="AY281" s="16" t="s">
        <v>122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6" t="s">
        <v>85</v>
      </c>
      <c r="BK281" s="214">
        <f>ROUND(I281*H281,2)</f>
        <v>0</v>
      </c>
      <c r="BL281" s="16" t="s">
        <v>130</v>
      </c>
      <c r="BM281" s="213" t="s">
        <v>419</v>
      </c>
    </row>
    <row r="282" spans="1:65" s="2" customFormat="1" ht="11.25">
      <c r="A282" s="33"/>
      <c r="B282" s="34"/>
      <c r="C282" s="35"/>
      <c r="D282" s="215" t="s">
        <v>132</v>
      </c>
      <c r="E282" s="35"/>
      <c r="F282" s="216" t="s">
        <v>418</v>
      </c>
      <c r="G282" s="35"/>
      <c r="H282" s="35"/>
      <c r="I282" s="114"/>
      <c r="J282" s="35"/>
      <c r="K282" s="35"/>
      <c r="L282" s="38"/>
      <c r="M282" s="217"/>
      <c r="N282" s="218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132</v>
      </c>
      <c r="AU282" s="16" t="s">
        <v>87</v>
      </c>
    </row>
    <row r="283" spans="1:65" s="13" customFormat="1" ht="11.25">
      <c r="B283" s="220"/>
      <c r="C283" s="221"/>
      <c r="D283" s="215" t="s">
        <v>136</v>
      </c>
      <c r="E283" s="222" t="s">
        <v>1</v>
      </c>
      <c r="F283" s="223" t="s">
        <v>420</v>
      </c>
      <c r="G283" s="221"/>
      <c r="H283" s="224">
        <v>3168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136</v>
      </c>
      <c r="AU283" s="230" t="s">
        <v>87</v>
      </c>
      <c r="AV283" s="13" t="s">
        <v>87</v>
      </c>
      <c r="AW283" s="13" t="s">
        <v>34</v>
      </c>
      <c r="AX283" s="13" t="s">
        <v>85</v>
      </c>
      <c r="AY283" s="230" t="s">
        <v>122</v>
      </c>
    </row>
    <row r="284" spans="1:65" s="2" customFormat="1" ht="21.75" customHeight="1">
      <c r="A284" s="33"/>
      <c r="B284" s="34"/>
      <c r="C284" s="242" t="s">
        <v>421</v>
      </c>
      <c r="D284" s="242" t="s">
        <v>356</v>
      </c>
      <c r="E284" s="243" t="s">
        <v>422</v>
      </c>
      <c r="F284" s="244" t="s">
        <v>423</v>
      </c>
      <c r="G284" s="245" t="s">
        <v>128</v>
      </c>
      <c r="H284" s="246">
        <v>3168</v>
      </c>
      <c r="I284" s="247"/>
      <c r="J284" s="248">
        <f>ROUND(I284*H284,2)</f>
        <v>0</v>
      </c>
      <c r="K284" s="244" t="s">
        <v>129</v>
      </c>
      <c r="L284" s="249"/>
      <c r="M284" s="250" t="s">
        <v>1</v>
      </c>
      <c r="N284" s="251" t="s">
        <v>42</v>
      </c>
      <c r="O284" s="70"/>
      <c r="P284" s="211">
        <f>O284*H284</f>
        <v>0</v>
      </c>
      <c r="Q284" s="211">
        <v>9.0000000000000006E-5</v>
      </c>
      <c r="R284" s="211">
        <f>Q284*H284</f>
        <v>0.28512000000000004</v>
      </c>
      <c r="S284" s="211">
        <v>0</v>
      </c>
      <c r="T284" s="21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13" t="s">
        <v>177</v>
      </c>
      <c r="AT284" s="213" t="s">
        <v>356</v>
      </c>
      <c r="AU284" s="213" t="s">
        <v>87</v>
      </c>
      <c r="AY284" s="16" t="s">
        <v>122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6" t="s">
        <v>85</v>
      </c>
      <c r="BK284" s="214">
        <f>ROUND(I284*H284,2)</f>
        <v>0</v>
      </c>
      <c r="BL284" s="16" t="s">
        <v>130</v>
      </c>
      <c r="BM284" s="213" t="s">
        <v>424</v>
      </c>
    </row>
    <row r="285" spans="1:65" s="2" customFormat="1" ht="11.25">
      <c r="A285" s="33"/>
      <c r="B285" s="34"/>
      <c r="C285" s="35"/>
      <c r="D285" s="215" t="s">
        <v>132</v>
      </c>
      <c r="E285" s="35"/>
      <c r="F285" s="216" t="s">
        <v>423</v>
      </c>
      <c r="G285" s="35"/>
      <c r="H285" s="35"/>
      <c r="I285" s="114"/>
      <c r="J285" s="35"/>
      <c r="K285" s="35"/>
      <c r="L285" s="38"/>
      <c r="M285" s="217"/>
      <c r="N285" s="218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132</v>
      </c>
      <c r="AU285" s="16" t="s">
        <v>87</v>
      </c>
    </row>
    <row r="286" spans="1:65" s="13" customFormat="1" ht="11.25">
      <c r="B286" s="220"/>
      <c r="C286" s="221"/>
      <c r="D286" s="215" t="s">
        <v>136</v>
      </c>
      <c r="E286" s="222" t="s">
        <v>1</v>
      </c>
      <c r="F286" s="223" t="s">
        <v>420</v>
      </c>
      <c r="G286" s="221"/>
      <c r="H286" s="224">
        <v>3168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136</v>
      </c>
      <c r="AU286" s="230" t="s">
        <v>87</v>
      </c>
      <c r="AV286" s="13" t="s">
        <v>87</v>
      </c>
      <c r="AW286" s="13" t="s">
        <v>34</v>
      </c>
      <c r="AX286" s="13" t="s">
        <v>85</v>
      </c>
      <c r="AY286" s="230" t="s">
        <v>122</v>
      </c>
    </row>
    <row r="287" spans="1:65" s="2" customFormat="1" ht="21.75" customHeight="1">
      <c r="A287" s="33"/>
      <c r="B287" s="34"/>
      <c r="C287" s="242" t="s">
        <v>425</v>
      </c>
      <c r="D287" s="242" t="s">
        <v>356</v>
      </c>
      <c r="E287" s="243" t="s">
        <v>426</v>
      </c>
      <c r="F287" s="244" t="s">
        <v>427</v>
      </c>
      <c r="G287" s="245" t="s">
        <v>128</v>
      </c>
      <c r="H287" s="246">
        <v>792</v>
      </c>
      <c r="I287" s="247"/>
      <c r="J287" s="248">
        <f>ROUND(I287*H287,2)</f>
        <v>0</v>
      </c>
      <c r="K287" s="244" t="s">
        <v>129</v>
      </c>
      <c r="L287" s="249"/>
      <c r="M287" s="250" t="s">
        <v>1</v>
      </c>
      <c r="N287" s="251" t="s">
        <v>42</v>
      </c>
      <c r="O287" s="70"/>
      <c r="P287" s="211">
        <f>O287*H287</f>
        <v>0</v>
      </c>
      <c r="Q287" s="211">
        <v>9.0000000000000006E-5</v>
      </c>
      <c r="R287" s="211">
        <f>Q287*H287</f>
        <v>7.128000000000001E-2</v>
      </c>
      <c r="S287" s="211">
        <v>0</v>
      </c>
      <c r="T287" s="21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3" t="s">
        <v>177</v>
      </c>
      <c r="AT287" s="213" t="s">
        <v>356</v>
      </c>
      <c r="AU287" s="213" t="s">
        <v>87</v>
      </c>
      <c r="AY287" s="16" t="s">
        <v>122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6" t="s">
        <v>85</v>
      </c>
      <c r="BK287" s="214">
        <f>ROUND(I287*H287,2)</f>
        <v>0</v>
      </c>
      <c r="BL287" s="16" t="s">
        <v>130</v>
      </c>
      <c r="BM287" s="213" t="s">
        <v>428</v>
      </c>
    </row>
    <row r="288" spans="1:65" s="2" customFormat="1" ht="11.25">
      <c r="A288" s="33"/>
      <c r="B288" s="34"/>
      <c r="C288" s="35"/>
      <c r="D288" s="215" t="s">
        <v>132</v>
      </c>
      <c r="E288" s="35"/>
      <c r="F288" s="216" t="s">
        <v>427</v>
      </c>
      <c r="G288" s="35"/>
      <c r="H288" s="35"/>
      <c r="I288" s="114"/>
      <c r="J288" s="35"/>
      <c r="K288" s="35"/>
      <c r="L288" s="38"/>
      <c r="M288" s="217"/>
      <c r="N288" s="218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132</v>
      </c>
      <c r="AU288" s="16" t="s">
        <v>87</v>
      </c>
    </row>
    <row r="289" spans="1:65" s="13" customFormat="1" ht="11.25">
      <c r="B289" s="220"/>
      <c r="C289" s="221"/>
      <c r="D289" s="215" t="s">
        <v>136</v>
      </c>
      <c r="E289" s="222" t="s">
        <v>1</v>
      </c>
      <c r="F289" s="223" t="s">
        <v>429</v>
      </c>
      <c r="G289" s="221"/>
      <c r="H289" s="224">
        <v>792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136</v>
      </c>
      <c r="AU289" s="230" t="s">
        <v>87</v>
      </c>
      <c r="AV289" s="13" t="s">
        <v>87</v>
      </c>
      <c r="AW289" s="13" t="s">
        <v>34</v>
      </c>
      <c r="AX289" s="13" t="s">
        <v>85</v>
      </c>
      <c r="AY289" s="230" t="s">
        <v>122</v>
      </c>
    </row>
    <row r="290" spans="1:65" s="2" customFormat="1" ht="21.75" customHeight="1">
      <c r="A290" s="33"/>
      <c r="B290" s="34"/>
      <c r="C290" s="242" t="s">
        <v>430</v>
      </c>
      <c r="D290" s="242" t="s">
        <v>356</v>
      </c>
      <c r="E290" s="243" t="s">
        <v>431</v>
      </c>
      <c r="F290" s="244" t="s">
        <v>432</v>
      </c>
      <c r="G290" s="245" t="s">
        <v>128</v>
      </c>
      <c r="H290" s="246">
        <v>792</v>
      </c>
      <c r="I290" s="247"/>
      <c r="J290" s="248">
        <f>ROUND(I290*H290,2)</f>
        <v>0</v>
      </c>
      <c r="K290" s="244" t="s">
        <v>129</v>
      </c>
      <c r="L290" s="249"/>
      <c r="M290" s="250" t="s">
        <v>1</v>
      </c>
      <c r="N290" s="251" t="s">
        <v>42</v>
      </c>
      <c r="O290" s="70"/>
      <c r="P290" s="211">
        <f>O290*H290</f>
        <v>0</v>
      </c>
      <c r="Q290" s="211">
        <v>1.8000000000000001E-4</v>
      </c>
      <c r="R290" s="211">
        <f>Q290*H290</f>
        <v>0.14256000000000002</v>
      </c>
      <c r="S290" s="211">
        <v>0</v>
      </c>
      <c r="T290" s="21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3" t="s">
        <v>177</v>
      </c>
      <c r="AT290" s="213" t="s">
        <v>356</v>
      </c>
      <c r="AU290" s="213" t="s">
        <v>87</v>
      </c>
      <c r="AY290" s="16" t="s">
        <v>122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6" t="s">
        <v>85</v>
      </c>
      <c r="BK290" s="214">
        <f>ROUND(I290*H290,2)</f>
        <v>0</v>
      </c>
      <c r="BL290" s="16" t="s">
        <v>130</v>
      </c>
      <c r="BM290" s="213" t="s">
        <v>433</v>
      </c>
    </row>
    <row r="291" spans="1:65" s="2" customFormat="1" ht="11.25">
      <c r="A291" s="33"/>
      <c r="B291" s="34"/>
      <c r="C291" s="35"/>
      <c r="D291" s="215" t="s">
        <v>132</v>
      </c>
      <c r="E291" s="35"/>
      <c r="F291" s="216" t="s">
        <v>432</v>
      </c>
      <c r="G291" s="35"/>
      <c r="H291" s="35"/>
      <c r="I291" s="114"/>
      <c r="J291" s="35"/>
      <c r="K291" s="35"/>
      <c r="L291" s="38"/>
      <c r="M291" s="217"/>
      <c r="N291" s="218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132</v>
      </c>
      <c r="AU291" s="16" t="s">
        <v>87</v>
      </c>
    </row>
    <row r="292" spans="1:65" s="13" customFormat="1" ht="11.25">
      <c r="B292" s="220"/>
      <c r="C292" s="221"/>
      <c r="D292" s="215" t="s">
        <v>136</v>
      </c>
      <c r="E292" s="222" t="s">
        <v>1</v>
      </c>
      <c r="F292" s="223" t="s">
        <v>429</v>
      </c>
      <c r="G292" s="221"/>
      <c r="H292" s="224">
        <v>792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136</v>
      </c>
      <c r="AU292" s="230" t="s">
        <v>87</v>
      </c>
      <c r="AV292" s="13" t="s">
        <v>87</v>
      </c>
      <c r="AW292" s="13" t="s">
        <v>34</v>
      </c>
      <c r="AX292" s="13" t="s">
        <v>85</v>
      </c>
      <c r="AY292" s="230" t="s">
        <v>122</v>
      </c>
    </row>
    <row r="293" spans="1:65" s="2" customFormat="1" ht="21.75" customHeight="1">
      <c r="A293" s="33"/>
      <c r="B293" s="34"/>
      <c r="C293" s="242" t="s">
        <v>434</v>
      </c>
      <c r="D293" s="242" t="s">
        <v>356</v>
      </c>
      <c r="E293" s="243" t="s">
        <v>435</v>
      </c>
      <c r="F293" s="244" t="s">
        <v>436</v>
      </c>
      <c r="G293" s="245" t="s">
        <v>128</v>
      </c>
      <c r="H293" s="246">
        <v>1830</v>
      </c>
      <c r="I293" s="247"/>
      <c r="J293" s="248">
        <f>ROUND(I293*H293,2)</f>
        <v>0</v>
      </c>
      <c r="K293" s="244" t="s">
        <v>129</v>
      </c>
      <c r="L293" s="249"/>
      <c r="M293" s="250" t="s">
        <v>1</v>
      </c>
      <c r="N293" s="251" t="s">
        <v>42</v>
      </c>
      <c r="O293" s="70"/>
      <c r="P293" s="211">
        <f>O293*H293</f>
        <v>0</v>
      </c>
      <c r="Q293" s="211">
        <v>1.1100000000000001E-3</v>
      </c>
      <c r="R293" s="211">
        <f>Q293*H293</f>
        <v>2.0313000000000003</v>
      </c>
      <c r="S293" s="211">
        <v>0</v>
      </c>
      <c r="T293" s="21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3" t="s">
        <v>177</v>
      </c>
      <c r="AT293" s="213" t="s">
        <v>356</v>
      </c>
      <c r="AU293" s="213" t="s">
        <v>87</v>
      </c>
      <c r="AY293" s="16" t="s">
        <v>122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6" t="s">
        <v>85</v>
      </c>
      <c r="BK293" s="214">
        <f>ROUND(I293*H293,2)</f>
        <v>0</v>
      </c>
      <c r="BL293" s="16" t="s">
        <v>130</v>
      </c>
      <c r="BM293" s="213" t="s">
        <v>437</v>
      </c>
    </row>
    <row r="294" spans="1:65" s="2" customFormat="1" ht="11.25">
      <c r="A294" s="33"/>
      <c r="B294" s="34"/>
      <c r="C294" s="35"/>
      <c r="D294" s="215" t="s">
        <v>132</v>
      </c>
      <c r="E294" s="35"/>
      <c r="F294" s="216" t="s">
        <v>436</v>
      </c>
      <c r="G294" s="35"/>
      <c r="H294" s="35"/>
      <c r="I294" s="114"/>
      <c r="J294" s="35"/>
      <c r="K294" s="35"/>
      <c r="L294" s="38"/>
      <c r="M294" s="217"/>
      <c r="N294" s="218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132</v>
      </c>
      <c r="AU294" s="16" t="s">
        <v>87</v>
      </c>
    </row>
    <row r="295" spans="1:65" s="13" customFormat="1" ht="11.25">
      <c r="B295" s="220"/>
      <c r="C295" s="221"/>
      <c r="D295" s="215" t="s">
        <v>136</v>
      </c>
      <c r="E295" s="222" t="s">
        <v>1</v>
      </c>
      <c r="F295" s="223" t="s">
        <v>438</v>
      </c>
      <c r="G295" s="221"/>
      <c r="H295" s="224">
        <v>1830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136</v>
      </c>
      <c r="AU295" s="230" t="s">
        <v>87</v>
      </c>
      <c r="AV295" s="13" t="s">
        <v>87</v>
      </c>
      <c r="AW295" s="13" t="s">
        <v>34</v>
      </c>
      <c r="AX295" s="13" t="s">
        <v>85</v>
      </c>
      <c r="AY295" s="230" t="s">
        <v>122</v>
      </c>
    </row>
    <row r="296" spans="1:65" s="2" customFormat="1" ht="21.75" customHeight="1">
      <c r="A296" s="33"/>
      <c r="B296" s="34"/>
      <c r="C296" s="242" t="s">
        <v>439</v>
      </c>
      <c r="D296" s="242" t="s">
        <v>356</v>
      </c>
      <c r="E296" s="243" t="s">
        <v>440</v>
      </c>
      <c r="F296" s="244" t="s">
        <v>441</v>
      </c>
      <c r="G296" s="245" t="s">
        <v>128</v>
      </c>
      <c r="H296" s="246">
        <v>8</v>
      </c>
      <c r="I296" s="247"/>
      <c r="J296" s="248">
        <f>ROUND(I296*H296,2)</f>
        <v>0</v>
      </c>
      <c r="K296" s="244" t="s">
        <v>129</v>
      </c>
      <c r="L296" s="249"/>
      <c r="M296" s="250" t="s">
        <v>1</v>
      </c>
      <c r="N296" s="251" t="s">
        <v>42</v>
      </c>
      <c r="O296" s="70"/>
      <c r="P296" s="211">
        <f>O296*H296</f>
        <v>0</v>
      </c>
      <c r="Q296" s="211">
        <v>0</v>
      </c>
      <c r="R296" s="211">
        <f>Q296*H296</f>
        <v>0</v>
      </c>
      <c r="S296" s="211">
        <v>0</v>
      </c>
      <c r="T296" s="21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3" t="s">
        <v>177</v>
      </c>
      <c r="AT296" s="213" t="s">
        <v>356</v>
      </c>
      <c r="AU296" s="213" t="s">
        <v>87</v>
      </c>
      <c r="AY296" s="16" t="s">
        <v>122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6" t="s">
        <v>85</v>
      </c>
      <c r="BK296" s="214">
        <f>ROUND(I296*H296,2)</f>
        <v>0</v>
      </c>
      <c r="BL296" s="16" t="s">
        <v>130</v>
      </c>
      <c r="BM296" s="213" t="s">
        <v>442</v>
      </c>
    </row>
    <row r="297" spans="1:65" s="2" customFormat="1" ht="11.25">
      <c r="A297" s="33"/>
      <c r="B297" s="34"/>
      <c r="C297" s="35"/>
      <c r="D297" s="215" t="s">
        <v>132</v>
      </c>
      <c r="E297" s="35"/>
      <c r="F297" s="216" t="s">
        <v>441</v>
      </c>
      <c r="G297" s="35"/>
      <c r="H297" s="35"/>
      <c r="I297" s="114"/>
      <c r="J297" s="35"/>
      <c r="K297" s="35"/>
      <c r="L297" s="38"/>
      <c r="M297" s="217"/>
      <c r="N297" s="218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132</v>
      </c>
      <c r="AU297" s="16" t="s">
        <v>87</v>
      </c>
    </row>
    <row r="298" spans="1:65" s="2" customFormat="1" ht="21.75" customHeight="1">
      <c r="A298" s="33"/>
      <c r="B298" s="34"/>
      <c r="C298" s="242" t="s">
        <v>443</v>
      </c>
      <c r="D298" s="242" t="s">
        <v>356</v>
      </c>
      <c r="E298" s="243" t="s">
        <v>444</v>
      </c>
      <c r="F298" s="244" t="s">
        <v>445</v>
      </c>
      <c r="G298" s="245" t="s">
        <v>128</v>
      </c>
      <c r="H298" s="246">
        <v>8</v>
      </c>
      <c r="I298" s="247"/>
      <c r="J298" s="248">
        <f>ROUND(I298*H298,2)</f>
        <v>0</v>
      </c>
      <c r="K298" s="244" t="s">
        <v>129</v>
      </c>
      <c r="L298" s="249"/>
      <c r="M298" s="250" t="s">
        <v>1</v>
      </c>
      <c r="N298" s="251" t="s">
        <v>42</v>
      </c>
      <c r="O298" s="70"/>
      <c r="P298" s="211">
        <f>O298*H298</f>
        <v>0</v>
      </c>
      <c r="Q298" s="211">
        <v>0</v>
      </c>
      <c r="R298" s="211">
        <f>Q298*H298</f>
        <v>0</v>
      </c>
      <c r="S298" s="211">
        <v>0</v>
      </c>
      <c r="T298" s="21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13" t="s">
        <v>446</v>
      </c>
      <c r="AT298" s="213" t="s">
        <v>356</v>
      </c>
      <c r="AU298" s="213" t="s">
        <v>87</v>
      </c>
      <c r="AY298" s="16" t="s">
        <v>122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6" t="s">
        <v>85</v>
      </c>
      <c r="BK298" s="214">
        <f>ROUND(I298*H298,2)</f>
        <v>0</v>
      </c>
      <c r="BL298" s="16" t="s">
        <v>446</v>
      </c>
      <c r="BM298" s="213" t="s">
        <v>447</v>
      </c>
    </row>
    <row r="299" spans="1:65" s="2" customFormat="1" ht="11.25">
      <c r="A299" s="33"/>
      <c r="B299" s="34"/>
      <c r="C299" s="35"/>
      <c r="D299" s="215" t="s">
        <v>132</v>
      </c>
      <c r="E299" s="35"/>
      <c r="F299" s="216" t="s">
        <v>445</v>
      </c>
      <c r="G299" s="35"/>
      <c r="H299" s="35"/>
      <c r="I299" s="114"/>
      <c r="J299" s="35"/>
      <c r="K299" s="35"/>
      <c r="L299" s="38"/>
      <c r="M299" s="217"/>
      <c r="N299" s="218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132</v>
      </c>
      <c r="AU299" s="16" t="s">
        <v>87</v>
      </c>
    </row>
    <row r="300" spans="1:65" s="12" customFormat="1" ht="25.9" customHeight="1">
      <c r="B300" s="186"/>
      <c r="C300" s="187"/>
      <c r="D300" s="188" t="s">
        <v>76</v>
      </c>
      <c r="E300" s="189" t="s">
        <v>448</v>
      </c>
      <c r="F300" s="189" t="s">
        <v>449</v>
      </c>
      <c r="G300" s="187"/>
      <c r="H300" s="187"/>
      <c r="I300" s="190"/>
      <c r="J300" s="191">
        <f>BK300</f>
        <v>0</v>
      </c>
      <c r="K300" s="187"/>
      <c r="L300" s="192"/>
      <c r="M300" s="193"/>
      <c r="N300" s="194"/>
      <c r="O300" s="194"/>
      <c r="P300" s="195">
        <f>SUM(P301:P336)</f>
        <v>0</v>
      </c>
      <c r="Q300" s="194"/>
      <c r="R300" s="195">
        <f>SUM(R301:R336)</f>
        <v>0</v>
      </c>
      <c r="S300" s="194"/>
      <c r="T300" s="196">
        <f>SUM(T301:T336)</f>
        <v>0</v>
      </c>
      <c r="AR300" s="197" t="s">
        <v>130</v>
      </c>
      <c r="AT300" s="198" t="s">
        <v>76</v>
      </c>
      <c r="AU300" s="198" t="s">
        <v>77</v>
      </c>
      <c r="AY300" s="197" t="s">
        <v>122</v>
      </c>
      <c r="BK300" s="199">
        <f>SUM(BK301:BK336)</f>
        <v>0</v>
      </c>
    </row>
    <row r="301" spans="1:65" s="2" customFormat="1" ht="21.75" customHeight="1">
      <c r="A301" s="33"/>
      <c r="B301" s="34"/>
      <c r="C301" s="202" t="s">
        <v>450</v>
      </c>
      <c r="D301" s="202" t="s">
        <v>125</v>
      </c>
      <c r="E301" s="203" t="s">
        <v>451</v>
      </c>
      <c r="F301" s="204" t="s">
        <v>452</v>
      </c>
      <c r="G301" s="205" t="s">
        <v>147</v>
      </c>
      <c r="H301" s="206">
        <v>0.4</v>
      </c>
      <c r="I301" s="207"/>
      <c r="J301" s="208">
        <f>ROUND(I301*H301,2)</f>
        <v>0</v>
      </c>
      <c r="K301" s="204" t="s">
        <v>129</v>
      </c>
      <c r="L301" s="38"/>
      <c r="M301" s="209" t="s">
        <v>1</v>
      </c>
      <c r="N301" s="210" t="s">
        <v>42</v>
      </c>
      <c r="O301" s="70"/>
      <c r="P301" s="211">
        <f>O301*H301</f>
        <v>0</v>
      </c>
      <c r="Q301" s="211">
        <v>0</v>
      </c>
      <c r="R301" s="211">
        <f>Q301*H301</f>
        <v>0</v>
      </c>
      <c r="S301" s="211">
        <v>0</v>
      </c>
      <c r="T301" s="21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13" t="s">
        <v>453</v>
      </c>
      <c r="AT301" s="213" t="s">
        <v>125</v>
      </c>
      <c r="AU301" s="213" t="s">
        <v>85</v>
      </c>
      <c r="AY301" s="16" t="s">
        <v>122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6" t="s">
        <v>85</v>
      </c>
      <c r="BK301" s="214">
        <f>ROUND(I301*H301,2)</f>
        <v>0</v>
      </c>
      <c r="BL301" s="16" t="s">
        <v>453</v>
      </c>
      <c r="BM301" s="213" t="s">
        <v>454</v>
      </c>
    </row>
    <row r="302" spans="1:65" s="2" customFormat="1" ht="29.25">
      <c r="A302" s="33"/>
      <c r="B302" s="34"/>
      <c r="C302" s="35"/>
      <c r="D302" s="215" t="s">
        <v>132</v>
      </c>
      <c r="E302" s="35"/>
      <c r="F302" s="216" t="s">
        <v>455</v>
      </c>
      <c r="G302" s="35"/>
      <c r="H302" s="35"/>
      <c r="I302" s="114"/>
      <c r="J302" s="35"/>
      <c r="K302" s="35"/>
      <c r="L302" s="38"/>
      <c r="M302" s="217"/>
      <c r="N302" s="218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132</v>
      </c>
      <c r="AU302" s="16" t="s">
        <v>85</v>
      </c>
    </row>
    <row r="303" spans="1:65" s="2" customFormat="1" ht="33" customHeight="1">
      <c r="A303" s="33"/>
      <c r="B303" s="34"/>
      <c r="C303" s="202" t="s">
        <v>456</v>
      </c>
      <c r="D303" s="202" t="s">
        <v>125</v>
      </c>
      <c r="E303" s="203" t="s">
        <v>457</v>
      </c>
      <c r="F303" s="204" t="s">
        <v>458</v>
      </c>
      <c r="G303" s="205" t="s">
        <v>128</v>
      </c>
      <c r="H303" s="206">
        <v>1</v>
      </c>
      <c r="I303" s="207"/>
      <c r="J303" s="208">
        <f>ROUND(I303*H303,2)</f>
        <v>0</v>
      </c>
      <c r="K303" s="204" t="s">
        <v>129</v>
      </c>
      <c r="L303" s="38"/>
      <c r="M303" s="209" t="s">
        <v>1</v>
      </c>
      <c r="N303" s="210" t="s">
        <v>42</v>
      </c>
      <c r="O303" s="70"/>
      <c r="P303" s="211">
        <f>O303*H303</f>
        <v>0</v>
      </c>
      <c r="Q303" s="211">
        <v>0</v>
      </c>
      <c r="R303" s="211">
        <f>Q303*H303</f>
        <v>0</v>
      </c>
      <c r="S303" s="211">
        <v>0</v>
      </c>
      <c r="T303" s="21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13" t="s">
        <v>453</v>
      </c>
      <c r="AT303" s="213" t="s">
        <v>125</v>
      </c>
      <c r="AU303" s="213" t="s">
        <v>85</v>
      </c>
      <c r="AY303" s="16" t="s">
        <v>122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6" t="s">
        <v>85</v>
      </c>
      <c r="BK303" s="214">
        <f>ROUND(I303*H303,2)</f>
        <v>0</v>
      </c>
      <c r="BL303" s="16" t="s">
        <v>453</v>
      </c>
      <c r="BM303" s="213" t="s">
        <v>459</v>
      </c>
    </row>
    <row r="304" spans="1:65" s="2" customFormat="1" ht="68.25">
      <c r="A304" s="33"/>
      <c r="B304" s="34"/>
      <c r="C304" s="35"/>
      <c r="D304" s="215" t="s">
        <v>132</v>
      </c>
      <c r="E304" s="35"/>
      <c r="F304" s="216" t="s">
        <v>460</v>
      </c>
      <c r="G304" s="35"/>
      <c r="H304" s="35"/>
      <c r="I304" s="114"/>
      <c r="J304" s="35"/>
      <c r="K304" s="35"/>
      <c r="L304" s="38"/>
      <c r="M304" s="217"/>
      <c r="N304" s="218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132</v>
      </c>
      <c r="AU304" s="16" t="s">
        <v>85</v>
      </c>
    </row>
    <row r="305" spans="1:65" s="2" customFormat="1" ht="19.5">
      <c r="A305" s="33"/>
      <c r="B305" s="34"/>
      <c r="C305" s="35"/>
      <c r="D305" s="215" t="s">
        <v>134</v>
      </c>
      <c r="E305" s="35"/>
      <c r="F305" s="219" t="s">
        <v>461</v>
      </c>
      <c r="G305" s="35"/>
      <c r="H305" s="35"/>
      <c r="I305" s="114"/>
      <c r="J305" s="35"/>
      <c r="K305" s="35"/>
      <c r="L305" s="38"/>
      <c r="M305" s="217"/>
      <c r="N305" s="218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134</v>
      </c>
      <c r="AU305" s="16" t="s">
        <v>85</v>
      </c>
    </row>
    <row r="306" spans="1:65" s="13" customFormat="1" ht="11.25">
      <c r="B306" s="220"/>
      <c r="C306" s="221"/>
      <c r="D306" s="215" t="s">
        <v>136</v>
      </c>
      <c r="E306" s="222" t="s">
        <v>1</v>
      </c>
      <c r="F306" s="223" t="s">
        <v>462</v>
      </c>
      <c r="G306" s="221"/>
      <c r="H306" s="224">
        <v>1</v>
      </c>
      <c r="I306" s="225"/>
      <c r="J306" s="221"/>
      <c r="K306" s="221"/>
      <c r="L306" s="226"/>
      <c r="M306" s="227"/>
      <c r="N306" s="228"/>
      <c r="O306" s="228"/>
      <c r="P306" s="228"/>
      <c r="Q306" s="228"/>
      <c r="R306" s="228"/>
      <c r="S306" s="228"/>
      <c r="T306" s="229"/>
      <c r="AT306" s="230" t="s">
        <v>136</v>
      </c>
      <c r="AU306" s="230" t="s">
        <v>85</v>
      </c>
      <c r="AV306" s="13" t="s">
        <v>87</v>
      </c>
      <c r="AW306" s="13" t="s">
        <v>34</v>
      </c>
      <c r="AX306" s="13" t="s">
        <v>85</v>
      </c>
      <c r="AY306" s="230" t="s">
        <v>122</v>
      </c>
    </row>
    <row r="307" spans="1:65" s="2" customFormat="1" ht="21.75" customHeight="1">
      <c r="A307" s="33"/>
      <c r="B307" s="34"/>
      <c r="C307" s="202" t="s">
        <v>463</v>
      </c>
      <c r="D307" s="202" t="s">
        <v>125</v>
      </c>
      <c r="E307" s="203" t="s">
        <v>464</v>
      </c>
      <c r="F307" s="204" t="s">
        <v>465</v>
      </c>
      <c r="G307" s="205" t="s">
        <v>147</v>
      </c>
      <c r="H307" s="206">
        <v>1509.2180000000001</v>
      </c>
      <c r="I307" s="207"/>
      <c r="J307" s="208">
        <f>ROUND(I307*H307,2)</f>
        <v>0</v>
      </c>
      <c r="K307" s="204" t="s">
        <v>129</v>
      </c>
      <c r="L307" s="38"/>
      <c r="M307" s="209" t="s">
        <v>1</v>
      </c>
      <c r="N307" s="210" t="s">
        <v>42</v>
      </c>
      <c r="O307" s="70"/>
      <c r="P307" s="211">
        <f>O307*H307</f>
        <v>0</v>
      </c>
      <c r="Q307" s="211">
        <v>0</v>
      </c>
      <c r="R307" s="211">
        <f>Q307*H307</f>
        <v>0</v>
      </c>
      <c r="S307" s="211">
        <v>0</v>
      </c>
      <c r="T307" s="21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3" t="s">
        <v>130</v>
      </c>
      <c r="AT307" s="213" t="s">
        <v>125</v>
      </c>
      <c r="AU307" s="213" t="s">
        <v>85</v>
      </c>
      <c r="AY307" s="16" t="s">
        <v>122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6" t="s">
        <v>85</v>
      </c>
      <c r="BK307" s="214">
        <f>ROUND(I307*H307,2)</f>
        <v>0</v>
      </c>
      <c r="BL307" s="16" t="s">
        <v>130</v>
      </c>
      <c r="BM307" s="213" t="s">
        <v>466</v>
      </c>
    </row>
    <row r="308" spans="1:65" s="2" customFormat="1" ht="68.25">
      <c r="A308" s="33"/>
      <c r="B308" s="34"/>
      <c r="C308" s="35"/>
      <c r="D308" s="215" t="s">
        <v>132</v>
      </c>
      <c r="E308" s="35"/>
      <c r="F308" s="216" t="s">
        <v>467</v>
      </c>
      <c r="G308" s="35"/>
      <c r="H308" s="35"/>
      <c r="I308" s="114"/>
      <c r="J308" s="35"/>
      <c r="K308" s="35"/>
      <c r="L308" s="38"/>
      <c r="M308" s="217"/>
      <c r="N308" s="218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132</v>
      </c>
      <c r="AU308" s="16" t="s">
        <v>85</v>
      </c>
    </row>
    <row r="309" spans="1:65" s="2" customFormat="1" ht="19.5">
      <c r="A309" s="33"/>
      <c r="B309" s="34"/>
      <c r="C309" s="35"/>
      <c r="D309" s="215" t="s">
        <v>134</v>
      </c>
      <c r="E309" s="35"/>
      <c r="F309" s="219" t="s">
        <v>468</v>
      </c>
      <c r="G309" s="35"/>
      <c r="H309" s="35"/>
      <c r="I309" s="114"/>
      <c r="J309" s="35"/>
      <c r="K309" s="35"/>
      <c r="L309" s="38"/>
      <c r="M309" s="217"/>
      <c r="N309" s="218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134</v>
      </c>
      <c r="AU309" s="16" t="s">
        <v>85</v>
      </c>
    </row>
    <row r="310" spans="1:65" s="13" customFormat="1" ht="11.25">
      <c r="B310" s="220"/>
      <c r="C310" s="221"/>
      <c r="D310" s="215" t="s">
        <v>136</v>
      </c>
      <c r="E310" s="222" t="s">
        <v>1</v>
      </c>
      <c r="F310" s="223" t="s">
        <v>469</v>
      </c>
      <c r="G310" s="221"/>
      <c r="H310" s="224">
        <v>1085.616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136</v>
      </c>
      <c r="AU310" s="230" t="s">
        <v>85</v>
      </c>
      <c r="AV310" s="13" t="s">
        <v>87</v>
      </c>
      <c r="AW310" s="13" t="s">
        <v>34</v>
      </c>
      <c r="AX310" s="13" t="s">
        <v>77</v>
      </c>
      <c r="AY310" s="230" t="s">
        <v>122</v>
      </c>
    </row>
    <row r="311" spans="1:65" s="13" customFormat="1" ht="11.25">
      <c r="B311" s="220"/>
      <c r="C311" s="221"/>
      <c r="D311" s="215" t="s">
        <v>136</v>
      </c>
      <c r="E311" s="222" t="s">
        <v>1</v>
      </c>
      <c r="F311" s="223" t="s">
        <v>470</v>
      </c>
      <c r="G311" s="221"/>
      <c r="H311" s="224">
        <v>297.60199999999998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136</v>
      </c>
      <c r="AU311" s="230" t="s">
        <v>85</v>
      </c>
      <c r="AV311" s="13" t="s">
        <v>87</v>
      </c>
      <c r="AW311" s="13" t="s">
        <v>34</v>
      </c>
      <c r="AX311" s="13" t="s">
        <v>77</v>
      </c>
      <c r="AY311" s="230" t="s">
        <v>122</v>
      </c>
    </row>
    <row r="312" spans="1:65" s="13" customFormat="1" ht="11.25">
      <c r="B312" s="220"/>
      <c r="C312" s="221"/>
      <c r="D312" s="215" t="s">
        <v>136</v>
      </c>
      <c r="E312" s="222" t="s">
        <v>1</v>
      </c>
      <c r="F312" s="223" t="s">
        <v>471</v>
      </c>
      <c r="G312" s="221"/>
      <c r="H312" s="224">
        <v>126</v>
      </c>
      <c r="I312" s="225"/>
      <c r="J312" s="221"/>
      <c r="K312" s="221"/>
      <c r="L312" s="226"/>
      <c r="M312" s="227"/>
      <c r="N312" s="228"/>
      <c r="O312" s="228"/>
      <c r="P312" s="228"/>
      <c r="Q312" s="228"/>
      <c r="R312" s="228"/>
      <c r="S312" s="228"/>
      <c r="T312" s="229"/>
      <c r="AT312" s="230" t="s">
        <v>136</v>
      </c>
      <c r="AU312" s="230" t="s">
        <v>85</v>
      </c>
      <c r="AV312" s="13" t="s">
        <v>87</v>
      </c>
      <c r="AW312" s="13" t="s">
        <v>34</v>
      </c>
      <c r="AX312" s="13" t="s">
        <v>77</v>
      </c>
      <c r="AY312" s="230" t="s">
        <v>122</v>
      </c>
    </row>
    <row r="313" spans="1:65" s="14" customFormat="1" ht="11.25">
      <c r="B313" s="231"/>
      <c r="C313" s="232"/>
      <c r="D313" s="215" t="s">
        <v>136</v>
      </c>
      <c r="E313" s="233" t="s">
        <v>1</v>
      </c>
      <c r="F313" s="234" t="s">
        <v>152</v>
      </c>
      <c r="G313" s="232"/>
      <c r="H313" s="235">
        <v>1509.2180000000001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136</v>
      </c>
      <c r="AU313" s="241" t="s">
        <v>85</v>
      </c>
      <c r="AV313" s="14" t="s">
        <v>130</v>
      </c>
      <c r="AW313" s="14" t="s">
        <v>34</v>
      </c>
      <c r="AX313" s="14" t="s">
        <v>85</v>
      </c>
      <c r="AY313" s="241" t="s">
        <v>122</v>
      </c>
    </row>
    <row r="314" spans="1:65" s="2" customFormat="1" ht="21.75" customHeight="1">
      <c r="A314" s="33"/>
      <c r="B314" s="34"/>
      <c r="C314" s="202" t="s">
        <v>472</v>
      </c>
      <c r="D314" s="202" t="s">
        <v>125</v>
      </c>
      <c r="E314" s="203" t="s">
        <v>473</v>
      </c>
      <c r="F314" s="204" t="s">
        <v>474</v>
      </c>
      <c r="G314" s="205" t="s">
        <v>147</v>
      </c>
      <c r="H314" s="206">
        <v>1434.827</v>
      </c>
      <c r="I314" s="207"/>
      <c r="J314" s="208">
        <f>ROUND(I314*H314,2)</f>
        <v>0</v>
      </c>
      <c r="K314" s="204" t="s">
        <v>129</v>
      </c>
      <c r="L314" s="38"/>
      <c r="M314" s="209" t="s">
        <v>1</v>
      </c>
      <c r="N314" s="210" t="s">
        <v>42</v>
      </c>
      <c r="O314" s="70"/>
      <c r="P314" s="211">
        <f>O314*H314</f>
        <v>0</v>
      </c>
      <c r="Q314" s="211">
        <v>0</v>
      </c>
      <c r="R314" s="211">
        <f>Q314*H314</f>
        <v>0</v>
      </c>
      <c r="S314" s="211">
        <v>0</v>
      </c>
      <c r="T314" s="21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13" t="s">
        <v>130</v>
      </c>
      <c r="AT314" s="213" t="s">
        <v>125</v>
      </c>
      <c r="AU314" s="213" t="s">
        <v>85</v>
      </c>
      <c r="AY314" s="16" t="s">
        <v>122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6" t="s">
        <v>85</v>
      </c>
      <c r="BK314" s="214">
        <f>ROUND(I314*H314,2)</f>
        <v>0</v>
      </c>
      <c r="BL314" s="16" t="s">
        <v>130</v>
      </c>
      <c r="BM314" s="213" t="s">
        <v>475</v>
      </c>
    </row>
    <row r="315" spans="1:65" s="2" customFormat="1" ht="68.25">
      <c r="A315" s="33"/>
      <c r="B315" s="34"/>
      <c r="C315" s="35"/>
      <c r="D315" s="215" t="s">
        <v>132</v>
      </c>
      <c r="E315" s="35"/>
      <c r="F315" s="216" t="s">
        <v>476</v>
      </c>
      <c r="G315" s="35"/>
      <c r="H315" s="35"/>
      <c r="I315" s="114"/>
      <c r="J315" s="35"/>
      <c r="K315" s="35"/>
      <c r="L315" s="38"/>
      <c r="M315" s="217"/>
      <c r="N315" s="218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132</v>
      </c>
      <c r="AU315" s="16" t="s">
        <v>85</v>
      </c>
    </row>
    <row r="316" spans="1:65" s="2" customFormat="1" ht="19.5">
      <c r="A316" s="33"/>
      <c r="B316" s="34"/>
      <c r="C316" s="35"/>
      <c r="D316" s="215" t="s">
        <v>134</v>
      </c>
      <c r="E316" s="35"/>
      <c r="F316" s="219" t="s">
        <v>468</v>
      </c>
      <c r="G316" s="35"/>
      <c r="H316" s="35"/>
      <c r="I316" s="114"/>
      <c r="J316" s="35"/>
      <c r="K316" s="35"/>
      <c r="L316" s="38"/>
      <c r="M316" s="217"/>
      <c r="N316" s="218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134</v>
      </c>
      <c r="AU316" s="16" t="s">
        <v>85</v>
      </c>
    </row>
    <row r="317" spans="1:65" s="13" customFormat="1" ht="11.25">
      <c r="B317" s="220"/>
      <c r="C317" s="221"/>
      <c r="D317" s="215" t="s">
        <v>136</v>
      </c>
      <c r="E317" s="222" t="s">
        <v>1</v>
      </c>
      <c r="F317" s="223" t="s">
        <v>477</v>
      </c>
      <c r="G317" s="221"/>
      <c r="H317" s="224">
        <v>1434.827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136</v>
      </c>
      <c r="AU317" s="230" t="s">
        <v>85</v>
      </c>
      <c r="AV317" s="13" t="s">
        <v>87</v>
      </c>
      <c r="AW317" s="13" t="s">
        <v>34</v>
      </c>
      <c r="AX317" s="13" t="s">
        <v>85</v>
      </c>
      <c r="AY317" s="230" t="s">
        <v>122</v>
      </c>
    </row>
    <row r="318" spans="1:65" s="2" customFormat="1" ht="33" customHeight="1">
      <c r="A318" s="33"/>
      <c r="B318" s="34"/>
      <c r="C318" s="202" t="s">
        <v>478</v>
      </c>
      <c r="D318" s="202" t="s">
        <v>125</v>
      </c>
      <c r="E318" s="203" t="s">
        <v>479</v>
      </c>
      <c r="F318" s="204" t="s">
        <v>480</v>
      </c>
      <c r="G318" s="205" t="s">
        <v>147</v>
      </c>
      <c r="H318" s="206">
        <v>66.099999999999994</v>
      </c>
      <c r="I318" s="207"/>
      <c r="J318" s="208">
        <f>ROUND(I318*H318,2)</f>
        <v>0</v>
      </c>
      <c r="K318" s="204" t="s">
        <v>129</v>
      </c>
      <c r="L318" s="38"/>
      <c r="M318" s="209" t="s">
        <v>1</v>
      </c>
      <c r="N318" s="210" t="s">
        <v>42</v>
      </c>
      <c r="O318" s="70"/>
      <c r="P318" s="211">
        <f>O318*H318</f>
        <v>0</v>
      </c>
      <c r="Q318" s="211">
        <v>0</v>
      </c>
      <c r="R318" s="211">
        <f>Q318*H318</f>
        <v>0</v>
      </c>
      <c r="S318" s="211">
        <v>0</v>
      </c>
      <c r="T318" s="21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13" t="s">
        <v>130</v>
      </c>
      <c r="AT318" s="213" t="s">
        <v>125</v>
      </c>
      <c r="AU318" s="213" t="s">
        <v>85</v>
      </c>
      <c r="AY318" s="16" t="s">
        <v>122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6" t="s">
        <v>85</v>
      </c>
      <c r="BK318" s="214">
        <f>ROUND(I318*H318,2)</f>
        <v>0</v>
      </c>
      <c r="BL318" s="16" t="s">
        <v>130</v>
      </c>
      <c r="BM318" s="213" t="s">
        <v>481</v>
      </c>
    </row>
    <row r="319" spans="1:65" s="2" customFormat="1" ht="68.25">
      <c r="A319" s="33"/>
      <c r="B319" s="34"/>
      <c r="C319" s="35"/>
      <c r="D319" s="215" t="s">
        <v>132</v>
      </c>
      <c r="E319" s="35"/>
      <c r="F319" s="216" t="s">
        <v>482</v>
      </c>
      <c r="G319" s="35"/>
      <c r="H319" s="35"/>
      <c r="I319" s="114"/>
      <c r="J319" s="35"/>
      <c r="K319" s="35"/>
      <c r="L319" s="38"/>
      <c r="M319" s="217"/>
      <c r="N319" s="218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132</v>
      </c>
      <c r="AU319" s="16" t="s">
        <v>85</v>
      </c>
    </row>
    <row r="320" spans="1:65" s="2" customFormat="1" ht="19.5">
      <c r="A320" s="33"/>
      <c r="B320" s="34"/>
      <c r="C320" s="35"/>
      <c r="D320" s="215" t="s">
        <v>134</v>
      </c>
      <c r="E320" s="35"/>
      <c r="F320" s="219" t="s">
        <v>468</v>
      </c>
      <c r="G320" s="35"/>
      <c r="H320" s="35"/>
      <c r="I320" s="114"/>
      <c r="J320" s="35"/>
      <c r="K320" s="35"/>
      <c r="L320" s="38"/>
      <c r="M320" s="217"/>
      <c r="N320" s="218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134</v>
      </c>
      <c r="AU320" s="16" t="s">
        <v>85</v>
      </c>
    </row>
    <row r="321" spans="1:65" s="13" customFormat="1" ht="11.25">
      <c r="B321" s="220"/>
      <c r="C321" s="221"/>
      <c r="D321" s="215" t="s">
        <v>136</v>
      </c>
      <c r="E321" s="222" t="s">
        <v>1</v>
      </c>
      <c r="F321" s="223" t="s">
        <v>232</v>
      </c>
      <c r="G321" s="221"/>
      <c r="H321" s="224">
        <v>66.099999999999994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136</v>
      </c>
      <c r="AU321" s="230" t="s">
        <v>85</v>
      </c>
      <c r="AV321" s="13" t="s">
        <v>87</v>
      </c>
      <c r="AW321" s="13" t="s">
        <v>34</v>
      </c>
      <c r="AX321" s="13" t="s">
        <v>85</v>
      </c>
      <c r="AY321" s="230" t="s">
        <v>122</v>
      </c>
    </row>
    <row r="322" spans="1:65" s="2" customFormat="1" ht="33" customHeight="1">
      <c r="A322" s="33"/>
      <c r="B322" s="34"/>
      <c r="C322" s="202" t="s">
        <v>483</v>
      </c>
      <c r="D322" s="202" t="s">
        <v>125</v>
      </c>
      <c r="E322" s="203" t="s">
        <v>484</v>
      </c>
      <c r="F322" s="204" t="s">
        <v>485</v>
      </c>
      <c r="G322" s="205" t="s">
        <v>147</v>
      </c>
      <c r="H322" s="206">
        <v>26.417999999999999</v>
      </c>
      <c r="I322" s="207"/>
      <c r="J322" s="208">
        <f>ROUND(I322*H322,2)</f>
        <v>0</v>
      </c>
      <c r="K322" s="204" t="s">
        <v>129</v>
      </c>
      <c r="L322" s="38"/>
      <c r="M322" s="209" t="s">
        <v>1</v>
      </c>
      <c r="N322" s="210" t="s">
        <v>42</v>
      </c>
      <c r="O322" s="70"/>
      <c r="P322" s="211">
        <f>O322*H322</f>
        <v>0</v>
      </c>
      <c r="Q322" s="211">
        <v>0</v>
      </c>
      <c r="R322" s="211">
        <f>Q322*H322</f>
        <v>0</v>
      </c>
      <c r="S322" s="211">
        <v>0</v>
      </c>
      <c r="T322" s="21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13" t="s">
        <v>130</v>
      </c>
      <c r="AT322" s="213" t="s">
        <v>125</v>
      </c>
      <c r="AU322" s="213" t="s">
        <v>85</v>
      </c>
      <c r="AY322" s="16" t="s">
        <v>122</v>
      </c>
      <c r="BE322" s="214">
        <f>IF(N322="základní",J322,0)</f>
        <v>0</v>
      </c>
      <c r="BF322" s="214">
        <f>IF(N322="snížená",J322,0)</f>
        <v>0</v>
      </c>
      <c r="BG322" s="214">
        <f>IF(N322="zákl. přenesená",J322,0)</f>
        <v>0</v>
      </c>
      <c r="BH322" s="214">
        <f>IF(N322="sníž. přenesená",J322,0)</f>
        <v>0</v>
      </c>
      <c r="BI322" s="214">
        <f>IF(N322="nulová",J322,0)</f>
        <v>0</v>
      </c>
      <c r="BJ322" s="16" t="s">
        <v>85</v>
      </c>
      <c r="BK322" s="214">
        <f>ROUND(I322*H322,2)</f>
        <v>0</v>
      </c>
      <c r="BL322" s="16" t="s">
        <v>130</v>
      </c>
      <c r="BM322" s="213" t="s">
        <v>486</v>
      </c>
    </row>
    <row r="323" spans="1:65" s="2" customFormat="1" ht="68.25">
      <c r="A323" s="33"/>
      <c r="B323" s="34"/>
      <c r="C323" s="35"/>
      <c r="D323" s="215" t="s">
        <v>132</v>
      </c>
      <c r="E323" s="35"/>
      <c r="F323" s="216" t="s">
        <v>487</v>
      </c>
      <c r="G323" s="35"/>
      <c r="H323" s="35"/>
      <c r="I323" s="114"/>
      <c r="J323" s="35"/>
      <c r="K323" s="35"/>
      <c r="L323" s="38"/>
      <c r="M323" s="217"/>
      <c r="N323" s="218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132</v>
      </c>
      <c r="AU323" s="16" t="s">
        <v>85</v>
      </c>
    </row>
    <row r="324" spans="1:65" s="2" customFormat="1" ht="19.5">
      <c r="A324" s="33"/>
      <c r="B324" s="34"/>
      <c r="C324" s="35"/>
      <c r="D324" s="215" t="s">
        <v>134</v>
      </c>
      <c r="E324" s="35"/>
      <c r="F324" s="219" t="s">
        <v>468</v>
      </c>
      <c r="G324" s="35"/>
      <c r="H324" s="35"/>
      <c r="I324" s="114"/>
      <c r="J324" s="35"/>
      <c r="K324" s="35"/>
      <c r="L324" s="38"/>
      <c r="M324" s="217"/>
      <c r="N324" s="218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134</v>
      </c>
      <c r="AU324" s="16" t="s">
        <v>85</v>
      </c>
    </row>
    <row r="325" spans="1:65" s="13" customFormat="1" ht="11.25">
      <c r="B325" s="220"/>
      <c r="C325" s="221"/>
      <c r="D325" s="215" t="s">
        <v>136</v>
      </c>
      <c r="E325" s="222" t="s">
        <v>1</v>
      </c>
      <c r="F325" s="223" t="s">
        <v>488</v>
      </c>
      <c r="G325" s="221"/>
      <c r="H325" s="224">
        <v>26.417999999999999</v>
      </c>
      <c r="I325" s="225"/>
      <c r="J325" s="221"/>
      <c r="K325" s="221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136</v>
      </c>
      <c r="AU325" s="230" t="s">
        <v>85</v>
      </c>
      <c r="AV325" s="13" t="s">
        <v>87</v>
      </c>
      <c r="AW325" s="13" t="s">
        <v>34</v>
      </c>
      <c r="AX325" s="13" t="s">
        <v>85</v>
      </c>
      <c r="AY325" s="230" t="s">
        <v>122</v>
      </c>
    </row>
    <row r="326" spans="1:65" s="2" customFormat="1" ht="33" customHeight="1">
      <c r="A326" s="33"/>
      <c r="B326" s="34"/>
      <c r="C326" s="202" t="s">
        <v>489</v>
      </c>
      <c r="D326" s="202" t="s">
        <v>125</v>
      </c>
      <c r="E326" s="203" t="s">
        <v>479</v>
      </c>
      <c r="F326" s="204" t="s">
        <v>480</v>
      </c>
      <c r="G326" s="205" t="s">
        <v>147</v>
      </c>
      <c r="H326" s="206">
        <v>38.218000000000004</v>
      </c>
      <c r="I326" s="207"/>
      <c r="J326" s="208">
        <f>ROUND(I326*H326,2)</f>
        <v>0</v>
      </c>
      <c r="K326" s="204" t="s">
        <v>129</v>
      </c>
      <c r="L326" s="38"/>
      <c r="M326" s="209" t="s">
        <v>1</v>
      </c>
      <c r="N326" s="210" t="s">
        <v>42</v>
      </c>
      <c r="O326" s="70"/>
      <c r="P326" s="211">
        <f>O326*H326</f>
        <v>0</v>
      </c>
      <c r="Q326" s="211">
        <v>0</v>
      </c>
      <c r="R326" s="211">
        <f>Q326*H326</f>
        <v>0</v>
      </c>
      <c r="S326" s="211">
        <v>0</v>
      </c>
      <c r="T326" s="21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3" t="s">
        <v>130</v>
      </c>
      <c r="AT326" s="213" t="s">
        <v>125</v>
      </c>
      <c r="AU326" s="213" t="s">
        <v>85</v>
      </c>
      <c r="AY326" s="16" t="s">
        <v>122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6" t="s">
        <v>85</v>
      </c>
      <c r="BK326" s="214">
        <f>ROUND(I326*H326,2)</f>
        <v>0</v>
      </c>
      <c r="BL326" s="16" t="s">
        <v>130</v>
      </c>
      <c r="BM326" s="213" t="s">
        <v>490</v>
      </c>
    </row>
    <row r="327" spans="1:65" s="2" customFormat="1" ht="68.25">
      <c r="A327" s="33"/>
      <c r="B327" s="34"/>
      <c r="C327" s="35"/>
      <c r="D327" s="215" t="s">
        <v>132</v>
      </c>
      <c r="E327" s="35"/>
      <c r="F327" s="216" t="s">
        <v>482</v>
      </c>
      <c r="G327" s="35"/>
      <c r="H327" s="35"/>
      <c r="I327" s="114"/>
      <c r="J327" s="35"/>
      <c r="K327" s="35"/>
      <c r="L327" s="38"/>
      <c r="M327" s="217"/>
      <c r="N327" s="218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132</v>
      </c>
      <c r="AU327" s="16" t="s">
        <v>85</v>
      </c>
    </row>
    <row r="328" spans="1:65" s="2" customFormat="1" ht="19.5">
      <c r="A328" s="33"/>
      <c r="B328" s="34"/>
      <c r="C328" s="35"/>
      <c r="D328" s="215" t="s">
        <v>134</v>
      </c>
      <c r="E328" s="35"/>
      <c r="F328" s="219" t="s">
        <v>468</v>
      </c>
      <c r="G328" s="35"/>
      <c r="H328" s="35"/>
      <c r="I328" s="114"/>
      <c r="J328" s="35"/>
      <c r="K328" s="35"/>
      <c r="L328" s="38"/>
      <c r="M328" s="217"/>
      <c r="N328" s="218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134</v>
      </c>
      <c r="AU328" s="16" t="s">
        <v>85</v>
      </c>
    </row>
    <row r="329" spans="1:65" s="13" customFormat="1" ht="11.25">
      <c r="B329" s="220"/>
      <c r="C329" s="221"/>
      <c r="D329" s="215" t="s">
        <v>136</v>
      </c>
      <c r="E329" s="222" t="s">
        <v>1</v>
      </c>
      <c r="F329" s="223" t="s">
        <v>491</v>
      </c>
      <c r="G329" s="221"/>
      <c r="H329" s="224">
        <v>38.218000000000004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136</v>
      </c>
      <c r="AU329" s="230" t="s">
        <v>85</v>
      </c>
      <c r="AV329" s="13" t="s">
        <v>87</v>
      </c>
      <c r="AW329" s="13" t="s">
        <v>34</v>
      </c>
      <c r="AX329" s="13" t="s">
        <v>85</v>
      </c>
      <c r="AY329" s="230" t="s">
        <v>122</v>
      </c>
    </row>
    <row r="330" spans="1:65" s="2" customFormat="1" ht="21.75" customHeight="1">
      <c r="A330" s="33"/>
      <c r="B330" s="34"/>
      <c r="C330" s="202" t="s">
        <v>492</v>
      </c>
      <c r="D330" s="202" t="s">
        <v>125</v>
      </c>
      <c r="E330" s="203" t="s">
        <v>493</v>
      </c>
      <c r="F330" s="204" t="s">
        <v>494</v>
      </c>
      <c r="G330" s="205" t="s">
        <v>147</v>
      </c>
      <c r="H330" s="206">
        <v>11.507</v>
      </c>
      <c r="I330" s="207"/>
      <c r="J330" s="208">
        <f>ROUND(I330*H330,2)</f>
        <v>0</v>
      </c>
      <c r="K330" s="204" t="s">
        <v>129</v>
      </c>
      <c r="L330" s="38"/>
      <c r="M330" s="209" t="s">
        <v>1</v>
      </c>
      <c r="N330" s="210" t="s">
        <v>42</v>
      </c>
      <c r="O330" s="70"/>
      <c r="P330" s="211">
        <f>O330*H330</f>
        <v>0</v>
      </c>
      <c r="Q330" s="211">
        <v>0</v>
      </c>
      <c r="R330" s="211">
        <f>Q330*H330</f>
        <v>0</v>
      </c>
      <c r="S330" s="211">
        <v>0</v>
      </c>
      <c r="T330" s="21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13" t="s">
        <v>130</v>
      </c>
      <c r="AT330" s="213" t="s">
        <v>125</v>
      </c>
      <c r="AU330" s="213" t="s">
        <v>85</v>
      </c>
      <c r="AY330" s="16" t="s">
        <v>122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6" t="s">
        <v>85</v>
      </c>
      <c r="BK330" s="214">
        <f>ROUND(I330*H330,2)</f>
        <v>0</v>
      </c>
      <c r="BL330" s="16" t="s">
        <v>130</v>
      </c>
      <c r="BM330" s="213" t="s">
        <v>495</v>
      </c>
    </row>
    <row r="331" spans="1:65" s="2" customFormat="1" ht="68.25">
      <c r="A331" s="33"/>
      <c r="B331" s="34"/>
      <c r="C331" s="35"/>
      <c r="D331" s="215" t="s">
        <v>132</v>
      </c>
      <c r="E331" s="35"/>
      <c r="F331" s="216" t="s">
        <v>496</v>
      </c>
      <c r="G331" s="35"/>
      <c r="H331" s="35"/>
      <c r="I331" s="114"/>
      <c r="J331" s="35"/>
      <c r="K331" s="35"/>
      <c r="L331" s="38"/>
      <c r="M331" s="217"/>
      <c r="N331" s="218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132</v>
      </c>
      <c r="AU331" s="16" t="s">
        <v>85</v>
      </c>
    </row>
    <row r="332" spans="1:65" s="2" customFormat="1" ht="19.5">
      <c r="A332" s="33"/>
      <c r="B332" s="34"/>
      <c r="C332" s="35"/>
      <c r="D332" s="215" t="s">
        <v>134</v>
      </c>
      <c r="E332" s="35"/>
      <c r="F332" s="219" t="s">
        <v>468</v>
      </c>
      <c r="G332" s="35"/>
      <c r="H332" s="35"/>
      <c r="I332" s="114"/>
      <c r="J332" s="35"/>
      <c r="K332" s="35"/>
      <c r="L332" s="38"/>
      <c r="M332" s="217"/>
      <c r="N332" s="218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134</v>
      </c>
      <c r="AU332" s="16" t="s">
        <v>85</v>
      </c>
    </row>
    <row r="333" spans="1:65" s="13" customFormat="1" ht="11.25">
      <c r="B333" s="220"/>
      <c r="C333" s="221"/>
      <c r="D333" s="215" t="s">
        <v>136</v>
      </c>
      <c r="E333" s="222" t="s">
        <v>1</v>
      </c>
      <c r="F333" s="223" t="s">
        <v>497</v>
      </c>
      <c r="G333" s="221"/>
      <c r="H333" s="224">
        <v>11.507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136</v>
      </c>
      <c r="AU333" s="230" t="s">
        <v>85</v>
      </c>
      <c r="AV333" s="13" t="s">
        <v>87</v>
      </c>
      <c r="AW333" s="13" t="s">
        <v>34</v>
      </c>
      <c r="AX333" s="13" t="s">
        <v>85</v>
      </c>
      <c r="AY333" s="230" t="s">
        <v>122</v>
      </c>
    </row>
    <row r="334" spans="1:65" s="2" customFormat="1" ht="21.75" customHeight="1">
      <c r="A334" s="33"/>
      <c r="B334" s="34"/>
      <c r="C334" s="202" t="s">
        <v>498</v>
      </c>
      <c r="D334" s="202" t="s">
        <v>125</v>
      </c>
      <c r="E334" s="203" t="s">
        <v>499</v>
      </c>
      <c r="F334" s="204" t="s">
        <v>500</v>
      </c>
      <c r="G334" s="205" t="s">
        <v>128</v>
      </c>
      <c r="H334" s="206">
        <v>7</v>
      </c>
      <c r="I334" s="207"/>
      <c r="J334" s="208">
        <f>ROUND(I334*H334,2)</f>
        <v>0</v>
      </c>
      <c r="K334" s="204" t="s">
        <v>129</v>
      </c>
      <c r="L334" s="38"/>
      <c r="M334" s="209" t="s">
        <v>1</v>
      </c>
      <c r="N334" s="210" t="s">
        <v>42</v>
      </c>
      <c r="O334" s="70"/>
      <c r="P334" s="211">
        <f>O334*H334</f>
        <v>0</v>
      </c>
      <c r="Q334" s="211">
        <v>0</v>
      </c>
      <c r="R334" s="211">
        <f>Q334*H334</f>
        <v>0</v>
      </c>
      <c r="S334" s="211">
        <v>0</v>
      </c>
      <c r="T334" s="21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13" t="s">
        <v>130</v>
      </c>
      <c r="AT334" s="213" t="s">
        <v>125</v>
      </c>
      <c r="AU334" s="213" t="s">
        <v>85</v>
      </c>
      <c r="AY334" s="16" t="s">
        <v>122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6" t="s">
        <v>85</v>
      </c>
      <c r="BK334" s="214">
        <f>ROUND(I334*H334,2)</f>
        <v>0</v>
      </c>
      <c r="BL334" s="16" t="s">
        <v>130</v>
      </c>
      <c r="BM334" s="213" t="s">
        <v>501</v>
      </c>
    </row>
    <row r="335" spans="1:65" s="2" customFormat="1" ht="29.25">
      <c r="A335" s="33"/>
      <c r="B335" s="34"/>
      <c r="C335" s="35"/>
      <c r="D335" s="215" t="s">
        <v>132</v>
      </c>
      <c r="E335" s="35"/>
      <c r="F335" s="216" t="s">
        <v>502</v>
      </c>
      <c r="G335" s="35"/>
      <c r="H335" s="35"/>
      <c r="I335" s="114"/>
      <c r="J335" s="35"/>
      <c r="K335" s="35"/>
      <c r="L335" s="38"/>
      <c r="M335" s="217"/>
      <c r="N335" s="218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132</v>
      </c>
      <c r="AU335" s="16" t="s">
        <v>85</v>
      </c>
    </row>
    <row r="336" spans="1:65" s="13" customFormat="1" ht="11.25">
      <c r="B336" s="220"/>
      <c r="C336" s="221"/>
      <c r="D336" s="215" t="s">
        <v>136</v>
      </c>
      <c r="E336" s="222" t="s">
        <v>1</v>
      </c>
      <c r="F336" s="223" t="s">
        <v>503</v>
      </c>
      <c r="G336" s="221"/>
      <c r="H336" s="224">
        <v>7</v>
      </c>
      <c r="I336" s="225"/>
      <c r="J336" s="221"/>
      <c r="K336" s="221"/>
      <c r="L336" s="226"/>
      <c r="M336" s="252"/>
      <c r="N336" s="253"/>
      <c r="O336" s="253"/>
      <c r="P336" s="253"/>
      <c r="Q336" s="253"/>
      <c r="R336" s="253"/>
      <c r="S336" s="253"/>
      <c r="T336" s="254"/>
      <c r="AT336" s="230" t="s">
        <v>136</v>
      </c>
      <c r="AU336" s="230" t="s">
        <v>85</v>
      </c>
      <c r="AV336" s="13" t="s">
        <v>87</v>
      </c>
      <c r="AW336" s="13" t="s">
        <v>34</v>
      </c>
      <c r="AX336" s="13" t="s">
        <v>85</v>
      </c>
      <c r="AY336" s="230" t="s">
        <v>122</v>
      </c>
    </row>
    <row r="337" spans="1:31" s="2" customFormat="1" ht="6.95" customHeight="1">
      <c r="A337" s="33"/>
      <c r="B337" s="53"/>
      <c r="C337" s="54"/>
      <c r="D337" s="54"/>
      <c r="E337" s="54"/>
      <c r="F337" s="54"/>
      <c r="G337" s="54"/>
      <c r="H337" s="54"/>
      <c r="I337" s="151"/>
      <c r="J337" s="54"/>
      <c r="K337" s="54"/>
      <c r="L337" s="38"/>
      <c r="M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</row>
  </sheetData>
  <sheetProtection algorithmName="SHA-512" hashValue="9K/uDt/ZPUW4iOReCdX3YnKy1RhB/eJigeII9MZqsEWI21/gKMRGDc1Fnu5fgR9nzx8dGMyld5LSrq5118YPUg==" saltValue="osb+pE/MYVNoIuwdxZPJ9fuKSmHrnM4OeshoWmAOG8NOLspodOv/YAnCoi0EQ7h9tNMezNFuPb6Lhkxp8TFb4A==" spinCount="100000" sheet="1" objects="1" scenarios="1" formatColumns="0" formatRows="0" autoFilter="0"/>
  <autoFilter ref="C118:K33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Oprava výhybek a staničních kolejí v obvodu  žst. Ostrava hlavní nádraží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504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ROUND((SUM(BE119:BE221)),  2)</f>
        <v>0</v>
      </c>
      <c r="G33" s="33"/>
      <c r="H33" s="33"/>
      <c r="I33" s="130">
        <v>0.21</v>
      </c>
      <c r="J33" s="129">
        <f>ROUND(((SUM(BE119:BE221))*I33),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ROUND((SUM(BF119:BF221)),  2)</f>
        <v>0</v>
      </c>
      <c r="G34" s="33"/>
      <c r="H34" s="33"/>
      <c r="I34" s="130">
        <v>0.15</v>
      </c>
      <c r="J34" s="129">
        <f>ROUND(((SUM(BF119:BF221))*I34),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ROUND((SUM(BG119:BG221)),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ROUND((SUM(BH119:BH221)),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ROUND((SUM(BI119:BI221)),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Oprava výhybek a staničních kolejí v obvodu  žst. Ostrava hlavní nádraží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0" t="str">
        <f>E9</f>
        <v>SO 02 - Úprava kolejiště v žst. Ostrava hl. n. báňské.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100</v>
      </c>
      <c r="D94" s="156"/>
      <c r="E94" s="156"/>
      <c r="F94" s="156"/>
      <c r="G94" s="156"/>
      <c r="H94" s="156"/>
      <c r="I94" s="157"/>
      <c r="J94" s="158" t="s">
        <v>101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102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60"/>
      <c r="C97" s="161"/>
      <c r="D97" s="162" t="s">
        <v>104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105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106</v>
      </c>
      <c r="E99" s="163"/>
      <c r="F99" s="163"/>
      <c r="G99" s="163"/>
      <c r="H99" s="163"/>
      <c r="I99" s="164"/>
      <c r="J99" s="165">
        <f>J198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8" t="str">
        <f>E7</f>
        <v>Oprava výhybek a staničních kolejí v obvodu  žst. Ostrava hlavní nádraží</v>
      </c>
      <c r="F109" s="309"/>
      <c r="G109" s="309"/>
      <c r="H109" s="30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0" t="str">
        <f>E9</f>
        <v>SO 02 - Úprava kolejiště v žst. Ostrava hl. n. báňské.</v>
      </c>
      <c r="F111" s="310"/>
      <c r="G111" s="310"/>
      <c r="H111" s="310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28. 5. 2020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108</v>
      </c>
      <c r="D118" s="177" t="s">
        <v>62</v>
      </c>
      <c r="E118" s="177" t="s">
        <v>58</v>
      </c>
      <c r="F118" s="177" t="s">
        <v>59</v>
      </c>
      <c r="G118" s="177" t="s">
        <v>109</v>
      </c>
      <c r="H118" s="177" t="s">
        <v>110</v>
      </c>
      <c r="I118" s="178" t="s">
        <v>111</v>
      </c>
      <c r="J118" s="177" t="s">
        <v>101</v>
      </c>
      <c r="K118" s="179" t="s">
        <v>112</v>
      </c>
      <c r="L118" s="180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P120+P198</f>
        <v>0</v>
      </c>
      <c r="Q119" s="78"/>
      <c r="R119" s="183">
        <f>R120+R198</f>
        <v>6.2218399999999994</v>
      </c>
      <c r="S119" s="78"/>
      <c r="T119" s="184">
        <f>T120+T198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85">
        <f>BK120+BK198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120</v>
      </c>
      <c r="F120" s="189" t="s">
        <v>121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6.2218399999999994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122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123</v>
      </c>
      <c r="F121" s="200" t="s">
        <v>124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SUM(P122:P197)</f>
        <v>0</v>
      </c>
      <c r="Q121" s="194"/>
      <c r="R121" s="195">
        <f>SUM(R122:R197)</f>
        <v>6.2218399999999994</v>
      </c>
      <c r="S121" s="194"/>
      <c r="T121" s="196">
        <f>SUM(T122:T197)</f>
        <v>0</v>
      </c>
      <c r="AR121" s="197" t="s">
        <v>85</v>
      </c>
      <c r="AT121" s="198" t="s">
        <v>76</v>
      </c>
      <c r="AU121" s="198" t="s">
        <v>85</v>
      </c>
      <c r="AY121" s="197" t="s">
        <v>122</v>
      </c>
      <c r="BK121" s="199">
        <f>SUM(BK122:BK197)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125</v>
      </c>
      <c r="E122" s="203" t="s">
        <v>505</v>
      </c>
      <c r="F122" s="204" t="s">
        <v>506</v>
      </c>
      <c r="G122" s="205" t="s">
        <v>199</v>
      </c>
      <c r="H122" s="206">
        <v>56</v>
      </c>
      <c r="I122" s="207"/>
      <c r="J122" s="208">
        <f>ROUND(I122*H122,2)</f>
        <v>0</v>
      </c>
      <c r="K122" s="204" t="s">
        <v>129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130</v>
      </c>
      <c r="AT122" s="213" t="s">
        <v>125</v>
      </c>
      <c r="AU122" s="213" t="s">
        <v>87</v>
      </c>
      <c r="AY122" s="16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130</v>
      </c>
      <c r="BM122" s="213" t="s">
        <v>507</v>
      </c>
    </row>
    <row r="123" spans="1:65" s="2" customFormat="1" ht="19.5">
      <c r="A123" s="33"/>
      <c r="B123" s="34"/>
      <c r="C123" s="35"/>
      <c r="D123" s="215" t="s">
        <v>132</v>
      </c>
      <c r="E123" s="35"/>
      <c r="F123" s="216" t="s">
        <v>508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13" customFormat="1" ht="11.25">
      <c r="B124" s="220"/>
      <c r="C124" s="221"/>
      <c r="D124" s="215" t="s">
        <v>136</v>
      </c>
      <c r="E124" s="222" t="s">
        <v>1</v>
      </c>
      <c r="F124" s="223" t="s">
        <v>509</v>
      </c>
      <c r="G124" s="221"/>
      <c r="H124" s="224">
        <v>56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136</v>
      </c>
      <c r="AU124" s="230" t="s">
        <v>87</v>
      </c>
      <c r="AV124" s="13" t="s">
        <v>87</v>
      </c>
      <c r="AW124" s="13" t="s">
        <v>34</v>
      </c>
      <c r="AX124" s="13" t="s">
        <v>85</v>
      </c>
      <c r="AY124" s="230" t="s">
        <v>122</v>
      </c>
    </row>
    <row r="125" spans="1:65" s="2" customFormat="1" ht="21.75" customHeight="1">
      <c r="A125" s="33"/>
      <c r="B125" s="34"/>
      <c r="C125" s="202" t="s">
        <v>87</v>
      </c>
      <c r="D125" s="202" t="s">
        <v>125</v>
      </c>
      <c r="E125" s="203" t="s">
        <v>126</v>
      </c>
      <c r="F125" s="204" t="s">
        <v>127</v>
      </c>
      <c r="G125" s="205" t="s">
        <v>128</v>
      </c>
      <c r="H125" s="206">
        <v>110</v>
      </c>
      <c r="I125" s="207"/>
      <c r="J125" s="208">
        <f>ROUND(I125*H125,2)</f>
        <v>0</v>
      </c>
      <c r="K125" s="204" t="s">
        <v>129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130</v>
      </c>
      <c r="AT125" s="213" t="s">
        <v>125</v>
      </c>
      <c r="AU125" s="213" t="s">
        <v>87</v>
      </c>
      <c r="AY125" s="16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130</v>
      </c>
      <c r="BM125" s="213" t="s">
        <v>510</v>
      </c>
    </row>
    <row r="126" spans="1:65" s="2" customFormat="1" ht="19.5">
      <c r="A126" s="33"/>
      <c r="B126" s="34"/>
      <c r="C126" s="35"/>
      <c r="D126" s="215" t="s">
        <v>132</v>
      </c>
      <c r="E126" s="35"/>
      <c r="F126" s="216" t="s">
        <v>133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87</v>
      </c>
    </row>
    <row r="127" spans="1:65" s="2" customFormat="1" ht="19.5">
      <c r="A127" s="33"/>
      <c r="B127" s="34"/>
      <c r="C127" s="35"/>
      <c r="D127" s="215" t="s">
        <v>134</v>
      </c>
      <c r="E127" s="35"/>
      <c r="F127" s="219" t="s">
        <v>135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134</v>
      </c>
      <c r="AU127" s="16" t="s">
        <v>87</v>
      </c>
    </row>
    <row r="128" spans="1:65" s="2" customFormat="1" ht="21.75" customHeight="1">
      <c r="A128" s="33"/>
      <c r="B128" s="34"/>
      <c r="C128" s="202" t="s">
        <v>144</v>
      </c>
      <c r="D128" s="202" t="s">
        <v>125</v>
      </c>
      <c r="E128" s="203" t="s">
        <v>138</v>
      </c>
      <c r="F128" s="204" t="s">
        <v>139</v>
      </c>
      <c r="G128" s="205" t="s">
        <v>140</v>
      </c>
      <c r="H128" s="206">
        <v>46</v>
      </c>
      <c r="I128" s="207"/>
      <c r="J128" s="208">
        <f>ROUND(I128*H128,2)</f>
        <v>0</v>
      </c>
      <c r="K128" s="204" t="s">
        <v>129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130</v>
      </c>
      <c r="AT128" s="213" t="s">
        <v>125</v>
      </c>
      <c r="AU128" s="213" t="s">
        <v>87</v>
      </c>
      <c r="AY128" s="16" t="s">
        <v>122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130</v>
      </c>
      <c r="BM128" s="213" t="s">
        <v>511</v>
      </c>
    </row>
    <row r="129" spans="1:65" s="2" customFormat="1" ht="29.25">
      <c r="A129" s="33"/>
      <c r="B129" s="34"/>
      <c r="C129" s="35"/>
      <c r="D129" s="215" t="s">
        <v>132</v>
      </c>
      <c r="E129" s="35"/>
      <c r="F129" s="216" t="s">
        <v>142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87</v>
      </c>
    </row>
    <row r="130" spans="1:65" s="2" customFormat="1" ht="19.5">
      <c r="A130" s="33"/>
      <c r="B130" s="34"/>
      <c r="C130" s="35"/>
      <c r="D130" s="215" t="s">
        <v>134</v>
      </c>
      <c r="E130" s="35"/>
      <c r="F130" s="219" t="s">
        <v>143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134</v>
      </c>
      <c r="AU130" s="16" t="s">
        <v>87</v>
      </c>
    </row>
    <row r="131" spans="1:65" s="2" customFormat="1" ht="21.75" customHeight="1">
      <c r="A131" s="33"/>
      <c r="B131" s="34"/>
      <c r="C131" s="202" t="s">
        <v>130</v>
      </c>
      <c r="D131" s="202" t="s">
        <v>125</v>
      </c>
      <c r="E131" s="203" t="s">
        <v>145</v>
      </c>
      <c r="F131" s="204" t="s">
        <v>146</v>
      </c>
      <c r="G131" s="205" t="s">
        <v>147</v>
      </c>
      <c r="H131" s="206">
        <v>259.221</v>
      </c>
      <c r="I131" s="207"/>
      <c r="J131" s="208">
        <f>ROUND(I131*H131,2)</f>
        <v>0</v>
      </c>
      <c r="K131" s="204" t="s">
        <v>129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130</v>
      </c>
      <c r="AT131" s="213" t="s">
        <v>125</v>
      </c>
      <c r="AU131" s="213" t="s">
        <v>87</v>
      </c>
      <c r="AY131" s="16" t="s">
        <v>122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130</v>
      </c>
      <c r="BM131" s="213" t="s">
        <v>512</v>
      </c>
    </row>
    <row r="132" spans="1:65" s="2" customFormat="1" ht="29.25">
      <c r="A132" s="33"/>
      <c r="B132" s="34"/>
      <c r="C132" s="35"/>
      <c r="D132" s="215" t="s">
        <v>132</v>
      </c>
      <c r="E132" s="35"/>
      <c r="F132" s="216" t="s">
        <v>149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87</v>
      </c>
    </row>
    <row r="133" spans="1:65" s="13" customFormat="1" ht="11.25">
      <c r="B133" s="220"/>
      <c r="C133" s="221"/>
      <c r="D133" s="215" t="s">
        <v>136</v>
      </c>
      <c r="E133" s="222" t="s">
        <v>1</v>
      </c>
      <c r="F133" s="223" t="s">
        <v>513</v>
      </c>
      <c r="G133" s="221"/>
      <c r="H133" s="224">
        <v>137.52500000000001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136</v>
      </c>
      <c r="AU133" s="230" t="s">
        <v>87</v>
      </c>
      <c r="AV133" s="13" t="s">
        <v>87</v>
      </c>
      <c r="AW133" s="13" t="s">
        <v>34</v>
      </c>
      <c r="AX133" s="13" t="s">
        <v>77</v>
      </c>
      <c r="AY133" s="230" t="s">
        <v>122</v>
      </c>
    </row>
    <row r="134" spans="1:65" s="13" customFormat="1" ht="11.25">
      <c r="B134" s="220"/>
      <c r="C134" s="221"/>
      <c r="D134" s="215" t="s">
        <v>136</v>
      </c>
      <c r="E134" s="222" t="s">
        <v>1</v>
      </c>
      <c r="F134" s="223" t="s">
        <v>514</v>
      </c>
      <c r="G134" s="221"/>
      <c r="H134" s="224">
        <v>2.8559999999999999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136</v>
      </c>
      <c r="AU134" s="230" t="s">
        <v>87</v>
      </c>
      <c r="AV134" s="13" t="s">
        <v>87</v>
      </c>
      <c r="AW134" s="13" t="s">
        <v>34</v>
      </c>
      <c r="AX134" s="13" t="s">
        <v>77</v>
      </c>
      <c r="AY134" s="230" t="s">
        <v>122</v>
      </c>
    </row>
    <row r="135" spans="1:65" s="13" customFormat="1" ht="11.25">
      <c r="B135" s="220"/>
      <c r="C135" s="221"/>
      <c r="D135" s="215" t="s">
        <v>136</v>
      </c>
      <c r="E135" s="222" t="s">
        <v>1</v>
      </c>
      <c r="F135" s="223" t="s">
        <v>515</v>
      </c>
      <c r="G135" s="221"/>
      <c r="H135" s="224">
        <v>118.84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136</v>
      </c>
      <c r="AU135" s="230" t="s">
        <v>87</v>
      </c>
      <c r="AV135" s="13" t="s">
        <v>87</v>
      </c>
      <c r="AW135" s="13" t="s">
        <v>34</v>
      </c>
      <c r="AX135" s="13" t="s">
        <v>77</v>
      </c>
      <c r="AY135" s="230" t="s">
        <v>122</v>
      </c>
    </row>
    <row r="136" spans="1:65" s="14" customFormat="1" ht="11.25">
      <c r="B136" s="231"/>
      <c r="C136" s="232"/>
      <c r="D136" s="215" t="s">
        <v>136</v>
      </c>
      <c r="E136" s="233" t="s">
        <v>1</v>
      </c>
      <c r="F136" s="234" t="s">
        <v>152</v>
      </c>
      <c r="G136" s="232"/>
      <c r="H136" s="235">
        <v>259.221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136</v>
      </c>
      <c r="AU136" s="241" t="s">
        <v>87</v>
      </c>
      <c r="AV136" s="14" t="s">
        <v>130</v>
      </c>
      <c r="AW136" s="14" t="s">
        <v>34</v>
      </c>
      <c r="AX136" s="14" t="s">
        <v>85</v>
      </c>
      <c r="AY136" s="241" t="s">
        <v>122</v>
      </c>
    </row>
    <row r="137" spans="1:65" s="2" customFormat="1" ht="21.75" customHeight="1">
      <c r="A137" s="33"/>
      <c r="B137" s="34"/>
      <c r="C137" s="202" t="s">
        <v>123</v>
      </c>
      <c r="D137" s="202" t="s">
        <v>125</v>
      </c>
      <c r="E137" s="203" t="s">
        <v>153</v>
      </c>
      <c r="F137" s="204" t="s">
        <v>154</v>
      </c>
      <c r="G137" s="205" t="s">
        <v>155</v>
      </c>
      <c r="H137" s="206">
        <v>53.923999999999999</v>
      </c>
      <c r="I137" s="207"/>
      <c r="J137" s="208">
        <f>ROUND(I137*H137,2)</f>
        <v>0</v>
      </c>
      <c r="K137" s="204" t="s">
        <v>129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130</v>
      </c>
      <c r="AT137" s="213" t="s">
        <v>125</v>
      </c>
      <c r="AU137" s="213" t="s">
        <v>87</v>
      </c>
      <c r="AY137" s="16" t="s">
        <v>122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130</v>
      </c>
      <c r="BM137" s="213" t="s">
        <v>516</v>
      </c>
    </row>
    <row r="138" spans="1:65" s="2" customFormat="1" ht="29.25">
      <c r="A138" s="33"/>
      <c r="B138" s="34"/>
      <c r="C138" s="35"/>
      <c r="D138" s="215" t="s">
        <v>132</v>
      </c>
      <c r="E138" s="35"/>
      <c r="F138" s="216" t="s">
        <v>157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87</v>
      </c>
    </row>
    <row r="139" spans="1:65" s="13" customFormat="1" ht="11.25">
      <c r="B139" s="220"/>
      <c r="C139" s="221"/>
      <c r="D139" s="215" t="s">
        <v>136</v>
      </c>
      <c r="E139" s="222" t="s">
        <v>1</v>
      </c>
      <c r="F139" s="223" t="s">
        <v>517</v>
      </c>
      <c r="G139" s="221"/>
      <c r="H139" s="224">
        <v>53.923999999999999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136</v>
      </c>
      <c r="AU139" s="230" t="s">
        <v>87</v>
      </c>
      <c r="AV139" s="13" t="s">
        <v>87</v>
      </c>
      <c r="AW139" s="13" t="s">
        <v>34</v>
      </c>
      <c r="AX139" s="13" t="s">
        <v>85</v>
      </c>
      <c r="AY139" s="230" t="s">
        <v>122</v>
      </c>
    </row>
    <row r="140" spans="1:65" s="2" customFormat="1" ht="21.75" customHeight="1">
      <c r="A140" s="33"/>
      <c r="B140" s="34"/>
      <c r="C140" s="202" t="s">
        <v>164</v>
      </c>
      <c r="D140" s="202" t="s">
        <v>125</v>
      </c>
      <c r="E140" s="203" t="s">
        <v>206</v>
      </c>
      <c r="F140" s="204" t="s">
        <v>207</v>
      </c>
      <c r="G140" s="205" t="s">
        <v>155</v>
      </c>
      <c r="H140" s="206">
        <v>53.923999999999999</v>
      </c>
      <c r="I140" s="207"/>
      <c r="J140" s="208">
        <f>ROUND(I140*H140,2)</f>
        <v>0</v>
      </c>
      <c r="K140" s="204" t="s">
        <v>129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130</v>
      </c>
      <c r="AT140" s="213" t="s">
        <v>125</v>
      </c>
      <c r="AU140" s="213" t="s">
        <v>87</v>
      </c>
      <c r="AY140" s="16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130</v>
      </c>
      <c r="BM140" s="213" t="s">
        <v>518</v>
      </c>
    </row>
    <row r="141" spans="1:65" s="2" customFormat="1" ht="39">
      <c r="A141" s="33"/>
      <c r="B141" s="34"/>
      <c r="C141" s="35"/>
      <c r="D141" s="215" t="s">
        <v>132</v>
      </c>
      <c r="E141" s="35"/>
      <c r="F141" s="216" t="s">
        <v>209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132</v>
      </c>
      <c r="AU141" s="16" t="s">
        <v>87</v>
      </c>
    </row>
    <row r="142" spans="1:65" s="13" customFormat="1" ht="11.25">
      <c r="B142" s="220"/>
      <c r="C142" s="221"/>
      <c r="D142" s="215" t="s">
        <v>136</v>
      </c>
      <c r="E142" s="222" t="s">
        <v>1</v>
      </c>
      <c r="F142" s="223" t="s">
        <v>517</v>
      </c>
      <c r="G142" s="221"/>
      <c r="H142" s="224">
        <v>53.923999999999999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136</v>
      </c>
      <c r="AU142" s="230" t="s">
        <v>87</v>
      </c>
      <c r="AV142" s="13" t="s">
        <v>87</v>
      </c>
      <c r="AW142" s="13" t="s">
        <v>34</v>
      </c>
      <c r="AX142" s="13" t="s">
        <v>85</v>
      </c>
      <c r="AY142" s="230" t="s">
        <v>122</v>
      </c>
    </row>
    <row r="143" spans="1:65" s="2" customFormat="1" ht="21.75" customHeight="1">
      <c r="A143" s="33"/>
      <c r="B143" s="34"/>
      <c r="C143" s="202" t="s">
        <v>172</v>
      </c>
      <c r="D143" s="202" t="s">
        <v>125</v>
      </c>
      <c r="E143" s="203" t="s">
        <v>519</v>
      </c>
      <c r="F143" s="204" t="s">
        <v>520</v>
      </c>
      <c r="G143" s="205" t="s">
        <v>236</v>
      </c>
      <c r="H143" s="206">
        <v>7.0000000000000007E-2</v>
      </c>
      <c r="I143" s="207"/>
      <c r="J143" s="208">
        <f>ROUND(I143*H143,2)</f>
        <v>0</v>
      </c>
      <c r="K143" s="204" t="s">
        <v>129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130</v>
      </c>
      <c r="AT143" s="213" t="s">
        <v>125</v>
      </c>
      <c r="AU143" s="213" t="s">
        <v>87</v>
      </c>
      <c r="AY143" s="16" t="s">
        <v>122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130</v>
      </c>
      <c r="BM143" s="213" t="s">
        <v>521</v>
      </c>
    </row>
    <row r="144" spans="1:65" s="2" customFormat="1" ht="29.25">
      <c r="A144" s="33"/>
      <c r="B144" s="34"/>
      <c r="C144" s="35"/>
      <c r="D144" s="215" t="s">
        <v>132</v>
      </c>
      <c r="E144" s="35"/>
      <c r="F144" s="216" t="s">
        <v>522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132</v>
      </c>
      <c r="AU144" s="16" t="s">
        <v>87</v>
      </c>
    </row>
    <row r="145" spans="1:65" s="2" customFormat="1" ht="21.75" customHeight="1">
      <c r="A145" s="33"/>
      <c r="B145" s="34"/>
      <c r="C145" s="202" t="s">
        <v>177</v>
      </c>
      <c r="D145" s="202" t="s">
        <v>125</v>
      </c>
      <c r="E145" s="203" t="s">
        <v>291</v>
      </c>
      <c r="F145" s="204" t="s">
        <v>292</v>
      </c>
      <c r="G145" s="205" t="s">
        <v>236</v>
      </c>
      <c r="H145" s="206">
        <v>0.1</v>
      </c>
      <c r="I145" s="207"/>
      <c r="J145" s="208">
        <f>ROUND(I145*H145,2)</f>
        <v>0</v>
      </c>
      <c r="K145" s="204" t="s">
        <v>129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130</v>
      </c>
      <c r="AT145" s="213" t="s">
        <v>125</v>
      </c>
      <c r="AU145" s="213" t="s">
        <v>87</v>
      </c>
      <c r="AY145" s="16" t="s">
        <v>122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130</v>
      </c>
      <c r="BM145" s="213" t="s">
        <v>523</v>
      </c>
    </row>
    <row r="146" spans="1:65" s="2" customFormat="1" ht="39">
      <c r="A146" s="33"/>
      <c r="B146" s="34"/>
      <c r="C146" s="35"/>
      <c r="D146" s="215" t="s">
        <v>132</v>
      </c>
      <c r="E146" s="35"/>
      <c r="F146" s="216" t="s">
        <v>294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87</v>
      </c>
    </row>
    <row r="147" spans="1:65" s="2" customFormat="1" ht="19.5">
      <c r="A147" s="33"/>
      <c r="B147" s="34"/>
      <c r="C147" s="35"/>
      <c r="D147" s="215" t="s">
        <v>134</v>
      </c>
      <c r="E147" s="35"/>
      <c r="F147" s="219" t="s">
        <v>295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134</v>
      </c>
      <c r="AU147" s="16" t="s">
        <v>87</v>
      </c>
    </row>
    <row r="148" spans="1:65" s="2" customFormat="1" ht="21.75" customHeight="1">
      <c r="A148" s="33"/>
      <c r="B148" s="34"/>
      <c r="C148" s="202" t="s">
        <v>184</v>
      </c>
      <c r="D148" s="202" t="s">
        <v>125</v>
      </c>
      <c r="E148" s="203" t="s">
        <v>524</v>
      </c>
      <c r="F148" s="204" t="s">
        <v>525</v>
      </c>
      <c r="G148" s="205" t="s">
        <v>249</v>
      </c>
      <c r="H148" s="206">
        <v>8</v>
      </c>
      <c r="I148" s="207"/>
      <c r="J148" s="208">
        <f>ROUND(I148*H148,2)</f>
        <v>0</v>
      </c>
      <c r="K148" s="204" t="s">
        <v>129</v>
      </c>
      <c r="L148" s="38"/>
      <c r="M148" s="209" t="s">
        <v>1</v>
      </c>
      <c r="N148" s="210" t="s">
        <v>42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130</v>
      </c>
      <c r="AT148" s="213" t="s">
        <v>125</v>
      </c>
      <c r="AU148" s="213" t="s">
        <v>87</v>
      </c>
      <c r="AY148" s="16" t="s">
        <v>122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130</v>
      </c>
      <c r="BM148" s="213" t="s">
        <v>526</v>
      </c>
    </row>
    <row r="149" spans="1:65" s="2" customFormat="1" ht="39">
      <c r="A149" s="33"/>
      <c r="B149" s="34"/>
      <c r="C149" s="35"/>
      <c r="D149" s="215" t="s">
        <v>132</v>
      </c>
      <c r="E149" s="35"/>
      <c r="F149" s="216" t="s">
        <v>527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132</v>
      </c>
      <c r="AU149" s="16" t="s">
        <v>87</v>
      </c>
    </row>
    <row r="150" spans="1:65" s="2" customFormat="1" ht="21.75" customHeight="1">
      <c r="A150" s="33"/>
      <c r="B150" s="34"/>
      <c r="C150" s="202" t="s">
        <v>190</v>
      </c>
      <c r="D150" s="202" t="s">
        <v>125</v>
      </c>
      <c r="E150" s="203" t="s">
        <v>528</v>
      </c>
      <c r="F150" s="204" t="s">
        <v>529</v>
      </c>
      <c r="G150" s="205" t="s">
        <v>128</v>
      </c>
      <c r="H150" s="206">
        <v>1</v>
      </c>
      <c r="I150" s="207"/>
      <c r="J150" s="208">
        <f>ROUND(I150*H150,2)</f>
        <v>0</v>
      </c>
      <c r="K150" s="204" t="s">
        <v>129</v>
      </c>
      <c r="L150" s="38"/>
      <c r="M150" s="209" t="s">
        <v>1</v>
      </c>
      <c r="N150" s="210" t="s">
        <v>42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130</v>
      </c>
      <c r="AT150" s="213" t="s">
        <v>125</v>
      </c>
      <c r="AU150" s="213" t="s">
        <v>87</v>
      </c>
      <c r="AY150" s="16" t="s">
        <v>122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85</v>
      </c>
      <c r="BK150" s="214">
        <f>ROUND(I150*H150,2)</f>
        <v>0</v>
      </c>
      <c r="BL150" s="16" t="s">
        <v>130</v>
      </c>
      <c r="BM150" s="213" t="s">
        <v>530</v>
      </c>
    </row>
    <row r="151" spans="1:65" s="2" customFormat="1" ht="19.5">
      <c r="A151" s="33"/>
      <c r="B151" s="34"/>
      <c r="C151" s="35"/>
      <c r="D151" s="215" t="s">
        <v>132</v>
      </c>
      <c r="E151" s="35"/>
      <c r="F151" s="216" t="s">
        <v>531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132</v>
      </c>
      <c r="AU151" s="16" t="s">
        <v>87</v>
      </c>
    </row>
    <row r="152" spans="1:65" s="2" customFormat="1" ht="21.75" customHeight="1">
      <c r="A152" s="33"/>
      <c r="B152" s="34"/>
      <c r="C152" s="202" t="s">
        <v>196</v>
      </c>
      <c r="D152" s="202" t="s">
        <v>125</v>
      </c>
      <c r="E152" s="203" t="s">
        <v>532</v>
      </c>
      <c r="F152" s="204" t="s">
        <v>533</v>
      </c>
      <c r="G152" s="205" t="s">
        <v>128</v>
      </c>
      <c r="H152" s="206">
        <v>6</v>
      </c>
      <c r="I152" s="207"/>
      <c r="J152" s="208">
        <f>ROUND(I152*H152,2)</f>
        <v>0</v>
      </c>
      <c r="K152" s="204" t="s">
        <v>129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130</v>
      </c>
      <c r="AT152" s="213" t="s">
        <v>125</v>
      </c>
      <c r="AU152" s="213" t="s">
        <v>87</v>
      </c>
      <c r="AY152" s="16" t="s">
        <v>122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130</v>
      </c>
      <c r="BM152" s="213" t="s">
        <v>534</v>
      </c>
    </row>
    <row r="153" spans="1:65" s="2" customFormat="1" ht="19.5">
      <c r="A153" s="33"/>
      <c r="B153" s="34"/>
      <c r="C153" s="35"/>
      <c r="D153" s="215" t="s">
        <v>132</v>
      </c>
      <c r="E153" s="35"/>
      <c r="F153" s="216" t="s">
        <v>535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132</v>
      </c>
      <c r="AU153" s="16" t="s">
        <v>87</v>
      </c>
    </row>
    <row r="154" spans="1:65" s="2" customFormat="1" ht="21.75" customHeight="1">
      <c r="A154" s="33"/>
      <c r="B154" s="34"/>
      <c r="C154" s="202" t="s">
        <v>205</v>
      </c>
      <c r="D154" s="202" t="s">
        <v>125</v>
      </c>
      <c r="E154" s="203" t="s">
        <v>536</v>
      </c>
      <c r="F154" s="204" t="s">
        <v>537</v>
      </c>
      <c r="G154" s="205" t="s">
        <v>128</v>
      </c>
      <c r="H154" s="206">
        <v>20</v>
      </c>
      <c r="I154" s="207"/>
      <c r="J154" s="208">
        <f>ROUND(I154*H154,2)</f>
        <v>0</v>
      </c>
      <c r="K154" s="204" t="s">
        <v>129</v>
      </c>
      <c r="L154" s="38"/>
      <c r="M154" s="209" t="s">
        <v>1</v>
      </c>
      <c r="N154" s="210" t="s">
        <v>42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130</v>
      </c>
      <c r="AT154" s="213" t="s">
        <v>125</v>
      </c>
      <c r="AU154" s="213" t="s">
        <v>87</v>
      </c>
      <c r="AY154" s="16" t="s">
        <v>122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130</v>
      </c>
      <c r="BM154" s="213" t="s">
        <v>538</v>
      </c>
    </row>
    <row r="155" spans="1:65" s="2" customFormat="1" ht="29.25">
      <c r="A155" s="33"/>
      <c r="B155" s="34"/>
      <c r="C155" s="35"/>
      <c r="D155" s="215" t="s">
        <v>132</v>
      </c>
      <c r="E155" s="35"/>
      <c r="F155" s="216" t="s">
        <v>539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132</v>
      </c>
      <c r="AU155" s="16" t="s">
        <v>87</v>
      </c>
    </row>
    <row r="156" spans="1:65" s="2" customFormat="1" ht="19.5">
      <c r="A156" s="33"/>
      <c r="B156" s="34"/>
      <c r="C156" s="35"/>
      <c r="D156" s="215" t="s">
        <v>134</v>
      </c>
      <c r="E156" s="35"/>
      <c r="F156" s="219" t="s">
        <v>540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134</v>
      </c>
      <c r="AU156" s="16" t="s">
        <v>87</v>
      </c>
    </row>
    <row r="157" spans="1:65" s="2" customFormat="1" ht="21.75" customHeight="1">
      <c r="A157" s="33"/>
      <c r="B157" s="34"/>
      <c r="C157" s="202" t="s">
        <v>211</v>
      </c>
      <c r="D157" s="202" t="s">
        <v>125</v>
      </c>
      <c r="E157" s="203" t="s">
        <v>173</v>
      </c>
      <c r="F157" s="204" t="s">
        <v>174</v>
      </c>
      <c r="G157" s="205" t="s">
        <v>128</v>
      </c>
      <c r="H157" s="206">
        <v>40</v>
      </c>
      <c r="I157" s="207"/>
      <c r="J157" s="208">
        <f>ROUND(I157*H157,2)</f>
        <v>0</v>
      </c>
      <c r="K157" s="204" t="s">
        <v>129</v>
      </c>
      <c r="L157" s="38"/>
      <c r="M157" s="209" t="s">
        <v>1</v>
      </c>
      <c r="N157" s="210" t="s">
        <v>42</v>
      </c>
      <c r="O157" s="70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130</v>
      </c>
      <c r="AT157" s="213" t="s">
        <v>125</v>
      </c>
      <c r="AU157" s="213" t="s">
        <v>87</v>
      </c>
      <c r="AY157" s="16" t="s">
        <v>122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85</v>
      </c>
      <c r="BK157" s="214">
        <f>ROUND(I157*H157,2)</f>
        <v>0</v>
      </c>
      <c r="BL157" s="16" t="s">
        <v>130</v>
      </c>
      <c r="BM157" s="213" t="s">
        <v>541</v>
      </c>
    </row>
    <row r="158" spans="1:65" s="2" customFormat="1" ht="48.75">
      <c r="A158" s="33"/>
      <c r="B158" s="34"/>
      <c r="C158" s="35"/>
      <c r="D158" s="215" t="s">
        <v>132</v>
      </c>
      <c r="E158" s="35"/>
      <c r="F158" s="216" t="s">
        <v>176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132</v>
      </c>
      <c r="AU158" s="16" t="s">
        <v>87</v>
      </c>
    </row>
    <row r="159" spans="1:65" s="2" customFormat="1" ht="19.5">
      <c r="A159" s="33"/>
      <c r="B159" s="34"/>
      <c r="C159" s="35"/>
      <c r="D159" s="215" t="s">
        <v>134</v>
      </c>
      <c r="E159" s="35"/>
      <c r="F159" s="219" t="s">
        <v>540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134</v>
      </c>
      <c r="AU159" s="16" t="s">
        <v>87</v>
      </c>
    </row>
    <row r="160" spans="1:65" s="2" customFormat="1" ht="21.75" customHeight="1">
      <c r="A160" s="33"/>
      <c r="B160" s="34"/>
      <c r="C160" s="202" t="s">
        <v>217</v>
      </c>
      <c r="D160" s="202" t="s">
        <v>125</v>
      </c>
      <c r="E160" s="203" t="s">
        <v>542</v>
      </c>
      <c r="F160" s="204" t="s">
        <v>543</v>
      </c>
      <c r="G160" s="205" t="s">
        <v>199</v>
      </c>
      <c r="H160" s="206">
        <v>6000</v>
      </c>
      <c r="I160" s="207"/>
      <c r="J160" s="208">
        <f>ROUND(I160*H160,2)</f>
        <v>0</v>
      </c>
      <c r="K160" s="204" t="s">
        <v>129</v>
      </c>
      <c r="L160" s="38"/>
      <c r="M160" s="209" t="s">
        <v>1</v>
      </c>
      <c r="N160" s="210" t="s">
        <v>42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130</v>
      </c>
      <c r="AT160" s="213" t="s">
        <v>125</v>
      </c>
      <c r="AU160" s="213" t="s">
        <v>87</v>
      </c>
      <c r="AY160" s="16" t="s">
        <v>122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130</v>
      </c>
      <c r="BM160" s="213" t="s">
        <v>544</v>
      </c>
    </row>
    <row r="161" spans="1:65" s="2" customFormat="1" ht="19.5">
      <c r="A161" s="33"/>
      <c r="B161" s="34"/>
      <c r="C161" s="35"/>
      <c r="D161" s="215" t="s">
        <v>132</v>
      </c>
      <c r="E161" s="35"/>
      <c r="F161" s="216" t="s">
        <v>545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132</v>
      </c>
      <c r="AU161" s="16" t="s">
        <v>87</v>
      </c>
    </row>
    <row r="162" spans="1:65" s="2" customFormat="1" ht="21.75" customHeight="1">
      <c r="A162" s="33"/>
      <c r="B162" s="34"/>
      <c r="C162" s="202" t="s">
        <v>8</v>
      </c>
      <c r="D162" s="202" t="s">
        <v>125</v>
      </c>
      <c r="E162" s="203" t="s">
        <v>351</v>
      </c>
      <c r="F162" s="204" t="s">
        <v>352</v>
      </c>
      <c r="G162" s="205" t="s">
        <v>236</v>
      </c>
      <c r="H162" s="206">
        <v>0.46899999999999997</v>
      </c>
      <c r="I162" s="207"/>
      <c r="J162" s="208">
        <f>ROUND(I162*H162,2)</f>
        <v>0</v>
      </c>
      <c r="K162" s="204" t="s">
        <v>129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130</v>
      </c>
      <c r="AT162" s="213" t="s">
        <v>125</v>
      </c>
      <c r="AU162" s="213" t="s">
        <v>87</v>
      </c>
      <c r="AY162" s="16" t="s">
        <v>122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130</v>
      </c>
      <c r="BM162" s="213" t="s">
        <v>546</v>
      </c>
    </row>
    <row r="163" spans="1:65" s="2" customFormat="1" ht="29.25">
      <c r="A163" s="33"/>
      <c r="B163" s="34"/>
      <c r="C163" s="35"/>
      <c r="D163" s="215" t="s">
        <v>132</v>
      </c>
      <c r="E163" s="35"/>
      <c r="F163" s="216" t="s">
        <v>354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132</v>
      </c>
      <c r="AU163" s="16" t="s">
        <v>87</v>
      </c>
    </row>
    <row r="164" spans="1:65" s="13" customFormat="1" ht="11.25">
      <c r="B164" s="220"/>
      <c r="C164" s="221"/>
      <c r="D164" s="215" t="s">
        <v>136</v>
      </c>
      <c r="E164" s="222" t="s">
        <v>1</v>
      </c>
      <c r="F164" s="223" t="s">
        <v>547</v>
      </c>
      <c r="G164" s="221"/>
      <c r="H164" s="224">
        <v>0.46899999999999997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136</v>
      </c>
      <c r="AU164" s="230" t="s">
        <v>87</v>
      </c>
      <c r="AV164" s="13" t="s">
        <v>87</v>
      </c>
      <c r="AW164" s="13" t="s">
        <v>34</v>
      </c>
      <c r="AX164" s="13" t="s">
        <v>85</v>
      </c>
      <c r="AY164" s="230" t="s">
        <v>122</v>
      </c>
    </row>
    <row r="165" spans="1:65" s="2" customFormat="1" ht="21.75" customHeight="1">
      <c r="A165" s="33"/>
      <c r="B165" s="34"/>
      <c r="C165" s="202" t="s">
        <v>227</v>
      </c>
      <c r="D165" s="202" t="s">
        <v>125</v>
      </c>
      <c r="E165" s="203" t="s">
        <v>548</v>
      </c>
      <c r="F165" s="204" t="s">
        <v>549</v>
      </c>
      <c r="G165" s="205" t="s">
        <v>236</v>
      </c>
      <c r="H165" s="206">
        <v>5.0000000000000001E-3</v>
      </c>
      <c r="I165" s="207"/>
      <c r="J165" s="208">
        <f>ROUND(I165*H165,2)</f>
        <v>0</v>
      </c>
      <c r="K165" s="204" t="s">
        <v>129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130</v>
      </c>
      <c r="AT165" s="213" t="s">
        <v>125</v>
      </c>
      <c r="AU165" s="213" t="s">
        <v>87</v>
      </c>
      <c r="AY165" s="16" t="s">
        <v>122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130</v>
      </c>
      <c r="BM165" s="213" t="s">
        <v>550</v>
      </c>
    </row>
    <row r="166" spans="1:65" s="2" customFormat="1" ht="29.25">
      <c r="A166" s="33"/>
      <c r="B166" s="34"/>
      <c r="C166" s="35"/>
      <c r="D166" s="215" t="s">
        <v>132</v>
      </c>
      <c r="E166" s="35"/>
      <c r="F166" s="216" t="s">
        <v>551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87</v>
      </c>
    </row>
    <row r="167" spans="1:65" s="2" customFormat="1" ht="21.75" customHeight="1">
      <c r="A167" s="33"/>
      <c r="B167" s="34"/>
      <c r="C167" s="202" t="s">
        <v>233</v>
      </c>
      <c r="D167" s="202" t="s">
        <v>125</v>
      </c>
      <c r="E167" s="203" t="s">
        <v>345</v>
      </c>
      <c r="F167" s="204" t="s">
        <v>346</v>
      </c>
      <c r="G167" s="205" t="s">
        <v>180</v>
      </c>
      <c r="H167" s="206">
        <v>348.43</v>
      </c>
      <c r="I167" s="207"/>
      <c r="J167" s="208">
        <f>ROUND(I167*H167,2)</f>
        <v>0</v>
      </c>
      <c r="K167" s="204" t="s">
        <v>129</v>
      </c>
      <c r="L167" s="38"/>
      <c r="M167" s="209" t="s">
        <v>1</v>
      </c>
      <c r="N167" s="210" t="s">
        <v>42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130</v>
      </c>
      <c r="AT167" s="213" t="s">
        <v>125</v>
      </c>
      <c r="AU167" s="213" t="s">
        <v>87</v>
      </c>
      <c r="AY167" s="16" t="s">
        <v>122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130</v>
      </c>
      <c r="BM167" s="213" t="s">
        <v>552</v>
      </c>
    </row>
    <row r="168" spans="1:65" s="2" customFormat="1" ht="19.5">
      <c r="A168" s="33"/>
      <c r="B168" s="34"/>
      <c r="C168" s="35"/>
      <c r="D168" s="215" t="s">
        <v>132</v>
      </c>
      <c r="E168" s="35"/>
      <c r="F168" s="216" t="s">
        <v>348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132</v>
      </c>
      <c r="AU168" s="16" t="s">
        <v>87</v>
      </c>
    </row>
    <row r="169" spans="1:65" s="2" customFormat="1" ht="19.5">
      <c r="A169" s="33"/>
      <c r="B169" s="34"/>
      <c r="C169" s="35"/>
      <c r="D169" s="215" t="s">
        <v>134</v>
      </c>
      <c r="E169" s="35"/>
      <c r="F169" s="219" t="s">
        <v>257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134</v>
      </c>
      <c r="AU169" s="16" t="s">
        <v>87</v>
      </c>
    </row>
    <row r="170" spans="1:65" s="13" customFormat="1" ht="11.25">
      <c r="B170" s="220"/>
      <c r="C170" s="221"/>
      <c r="D170" s="215" t="s">
        <v>136</v>
      </c>
      <c r="E170" s="222" t="s">
        <v>1</v>
      </c>
      <c r="F170" s="223" t="s">
        <v>553</v>
      </c>
      <c r="G170" s="221"/>
      <c r="H170" s="224">
        <v>348.43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136</v>
      </c>
      <c r="AU170" s="230" t="s">
        <v>87</v>
      </c>
      <c r="AV170" s="13" t="s">
        <v>87</v>
      </c>
      <c r="AW170" s="13" t="s">
        <v>34</v>
      </c>
      <c r="AX170" s="13" t="s">
        <v>85</v>
      </c>
      <c r="AY170" s="230" t="s">
        <v>122</v>
      </c>
    </row>
    <row r="171" spans="1:65" s="2" customFormat="1" ht="21.75" customHeight="1">
      <c r="A171" s="33"/>
      <c r="B171" s="34"/>
      <c r="C171" s="242" t="s">
        <v>239</v>
      </c>
      <c r="D171" s="242" t="s">
        <v>356</v>
      </c>
      <c r="E171" s="243" t="s">
        <v>407</v>
      </c>
      <c r="F171" s="244" t="s">
        <v>408</v>
      </c>
      <c r="G171" s="245" t="s">
        <v>128</v>
      </c>
      <c r="H171" s="246">
        <v>60</v>
      </c>
      <c r="I171" s="247"/>
      <c r="J171" s="248">
        <f>ROUND(I171*H171,2)</f>
        <v>0</v>
      </c>
      <c r="K171" s="244" t="s">
        <v>129</v>
      </c>
      <c r="L171" s="249"/>
      <c r="M171" s="250" t="s">
        <v>1</v>
      </c>
      <c r="N171" s="251" t="s">
        <v>42</v>
      </c>
      <c r="O171" s="70"/>
      <c r="P171" s="211">
        <f>O171*H171</f>
        <v>0</v>
      </c>
      <c r="Q171" s="211">
        <v>9.7000000000000003E-2</v>
      </c>
      <c r="R171" s="211">
        <f>Q171*H171</f>
        <v>5.82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177</v>
      </c>
      <c r="AT171" s="213" t="s">
        <v>356</v>
      </c>
      <c r="AU171" s="213" t="s">
        <v>87</v>
      </c>
      <c r="AY171" s="16" t="s">
        <v>122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130</v>
      </c>
      <c r="BM171" s="213" t="s">
        <v>554</v>
      </c>
    </row>
    <row r="172" spans="1:65" s="2" customFormat="1" ht="11.25">
      <c r="A172" s="33"/>
      <c r="B172" s="34"/>
      <c r="C172" s="35"/>
      <c r="D172" s="215" t="s">
        <v>132</v>
      </c>
      <c r="E172" s="35"/>
      <c r="F172" s="216" t="s">
        <v>408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132</v>
      </c>
      <c r="AU172" s="16" t="s">
        <v>87</v>
      </c>
    </row>
    <row r="173" spans="1:65" s="13" customFormat="1" ht="11.25">
      <c r="B173" s="220"/>
      <c r="C173" s="221"/>
      <c r="D173" s="215" t="s">
        <v>136</v>
      </c>
      <c r="E173" s="222" t="s">
        <v>1</v>
      </c>
      <c r="F173" s="223" t="s">
        <v>555</v>
      </c>
      <c r="G173" s="221"/>
      <c r="H173" s="224">
        <v>60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136</v>
      </c>
      <c r="AU173" s="230" t="s">
        <v>87</v>
      </c>
      <c r="AV173" s="13" t="s">
        <v>87</v>
      </c>
      <c r="AW173" s="13" t="s">
        <v>34</v>
      </c>
      <c r="AX173" s="13" t="s">
        <v>85</v>
      </c>
      <c r="AY173" s="230" t="s">
        <v>122</v>
      </c>
    </row>
    <row r="174" spans="1:65" s="2" customFormat="1" ht="21.75" customHeight="1">
      <c r="A174" s="33"/>
      <c r="B174" s="34"/>
      <c r="C174" s="242" t="s">
        <v>246</v>
      </c>
      <c r="D174" s="242" t="s">
        <v>356</v>
      </c>
      <c r="E174" s="243" t="s">
        <v>417</v>
      </c>
      <c r="F174" s="244" t="s">
        <v>418</v>
      </c>
      <c r="G174" s="245" t="s">
        <v>128</v>
      </c>
      <c r="H174" s="246">
        <v>480</v>
      </c>
      <c r="I174" s="247"/>
      <c r="J174" s="248">
        <f>ROUND(I174*H174,2)</f>
        <v>0</v>
      </c>
      <c r="K174" s="244" t="s">
        <v>129</v>
      </c>
      <c r="L174" s="249"/>
      <c r="M174" s="250" t="s">
        <v>1</v>
      </c>
      <c r="N174" s="251" t="s">
        <v>42</v>
      </c>
      <c r="O174" s="70"/>
      <c r="P174" s="211">
        <f>O174*H174</f>
        <v>0</v>
      </c>
      <c r="Q174" s="211">
        <v>5.1999999999999995E-4</v>
      </c>
      <c r="R174" s="211">
        <f>Q174*H174</f>
        <v>0.24959999999999999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177</v>
      </c>
      <c r="AT174" s="213" t="s">
        <v>356</v>
      </c>
      <c r="AU174" s="213" t="s">
        <v>87</v>
      </c>
      <c r="AY174" s="16" t="s">
        <v>122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130</v>
      </c>
      <c r="BM174" s="213" t="s">
        <v>556</v>
      </c>
    </row>
    <row r="175" spans="1:65" s="2" customFormat="1" ht="11.25">
      <c r="A175" s="33"/>
      <c r="B175" s="34"/>
      <c r="C175" s="35"/>
      <c r="D175" s="215" t="s">
        <v>132</v>
      </c>
      <c r="E175" s="35"/>
      <c r="F175" s="216" t="s">
        <v>418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132</v>
      </c>
      <c r="AU175" s="16" t="s">
        <v>87</v>
      </c>
    </row>
    <row r="176" spans="1:65" s="13" customFormat="1" ht="11.25">
      <c r="B176" s="220"/>
      <c r="C176" s="221"/>
      <c r="D176" s="215" t="s">
        <v>136</v>
      </c>
      <c r="E176" s="222" t="s">
        <v>1</v>
      </c>
      <c r="F176" s="223" t="s">
        <v>557</v>
      </c>
      <c r="G176" s="221"/>
      <c r="H176" s="224">
        <v>480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136</v>
      </c>
      <c r="AU176" s="230" t="s">
        <v>87</v>
      </c>
      <c r="AV176" s="13" t="s">
        <v>87</v>
      </c>
      <c r="AW176" s="13" t="s">
        <v>34</v>
      </c>
      <c r="AX176" s="13" t="s">
        <v>85</v>
      </c>
      <c r="AY176" s="230" t="s">
        <v>122</v>
      </c>
    </row>
    <row r="177" spans="1:65" s="2" customFormat="1" ht="21.75" customHeight="1">
      <c r="A177" s="33"/>
      <c r="B177" s="34"/>
      <c r="C177" s="242" t="s">
        <v>252</v>
      </c>
      <c r="D177" s="242" t="s">
        <v>356</v>
      </c>
      <c r="E177" s="243" t="s">
        <v>422</v>
      </c>
      <c r="F177" s="244" t="s">
        <v>423</v>
      </c>
      <c r="G177" s="245" t="s">
        <v>128</v>
      </c>
      <c r="H177" s="246">
        <v>480</v>
      </c>
      <c r="I177" s="247"/>
      <c r="J177" s="248">
        <f>ROUND(I177*H177,2)</f>
        <v>0</v>
      </c>
      <c r="K177" s="244" t="s">
        <v>129</v>
      </c>
      <c r="L177" s="249"/>
      <c r="M177" s="250" t="s">
        <v>1</v>
      </c>
      <c r="N177" s="251" t="s">
        <v>42</v>
      </c>
      <c r="O177" s="70"/>
      <c r="P177" s="211">
        <f>O177*H177</f>
        <v>0</v>
      </c>
      <c r="Q177" s="211">
        <v>9.0000000000000006E-5</v>
      </c>
      <c r="R177" s="211">
        <f>Q177*H177</f>
        <v>4.3200000000000002E-2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177</v>
      </c>
      <c r="AT177" s="213" t="s">
        <v>356</v>
      </c>
      <c r="AU177" s="213" t="s">
        <v>87</v>
      </c>
      <c r="AY177" s="16" t="s">
        <v>122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130</v>
      </c>
      <c r="BM177" s="213" t="s">
        <v>558</v>
      </c>
    </row>
    <row r="178" spans="1:65" s="2" customFormat="1" ht="11.25">
      <c r="A178" s="33"/>
      <c r="B178" s="34"/>
      <c r="C178" s="35"/>
      <c r="D178" s="215" t="s">
        <v>132</v>
      </c>
      <c r="E178" s="35"/>
      <c r="F178" s="216" t="s">
        <v>423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132</v>
      </c>
      <c r="AU178" s="16" t="s">
        <v>87</v>
      </c>
    </row>
    <row r="179" spans="1:65" s="13" customFormat="1" ht="11.25">
      <c r="B179" s="220"/>
      <c r="C179" s="221"/>
      <c r="D179" s="215" t="s">
        <v>136</v>
      </c>
      <c r="E179" s="222" t="s">
        <v>1</v>
      </c>
      <c r="F179" s="223" t="s">
        <v>557</v>
      </c>
      <c r="G179" s="221"/>
      <c r="H179" s="224">
        <v>480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136</v>
      </c>
      <c r="AU179" s="230" t="s">
        <v>87</v>
      </c>
      <c r="AV179" s="13" t="s">
        <v>87</v>
      </c>
      <c r="AW179" s="13" t="s">
        <v>34</v>
      </c>
      <c r="AX179" s="13" t="s">
        <v>85</v>
      </c>
      <c r="AY179" s="230" t="s">
        <v>122</v>
      </c>
    </row>
    <row r="180" spans="1:65" s="2" customFormat="1" ht="21.75" customHeight="1">
      <c r="A180" s="33"/>
      <c r="B180" s="34"/>
      <c r="C180" s="242" t="s">
        <v>7</v>
      </c>
      <c r="D180" s="242" t="s">
        <v>356</v>
      </c>
      <c r="E180" s="243" t="s">
        <v>426</v>
      </c>
      <c r="F180" s="244" t="s">
        <v>427</v>
      </c>
      <c r="G180" s="245" t="s">
        <v>128</v>
      </c>
      <c r="H180" s="246">
        <v>120</v>
      </c>
      <c r="I180" s="247"/>
      <c r="J180" s="248">
        <f>ROUND(I180*H180,2)</f>
        <v>0</v>
      </c>
      <c r="K180" s="244" t="s">
        <v>129</v>
      </c>
      <c r="L180" s="249"/>
      <c r="M180" s="250" t="s">
        <v>1</v>
      </c>
      <c r="N180" s="251" t="s">
        <v>42</v>
      </c>
      <c r="O180" s="70"/>
      <c r="P180" s="211">
        <f>O180*H180</f>
        <v>0</v>
      </c>
      <c r="Q180" s="211">
        <v>9.0000000000000006E-5</v>
      </c>
      <c r="R180" s="211">
        <f>Q180*H180</f>
        <v>1.0800000000000001E-2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177</v>
      </c>
      <c r="AT180" s="213" t="s">
        <v>356</v>
      </c>
      <c r="AU180" s="213" t="s">
        <v>87</v>
      </c>
      <c r="AY180" s="16" t="s">
        <v>122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130</v>
      </c>
      <c r="BM180" s="213" t="s">
        <v>559</v>
      </c>
    </row>
    <row r="181" spans="1:65" s="2" customFormat="1" ht="11.25">
      <c r="A181" s="33"/>
      <c r="B181" s="34"/>
      <c r="C181" s="35"/>
      <c r="D181" s="215" t="s">
        <v>132</v>
      </c>
      <c r="E181" s="35"/>
      <c r="F181" s="216" t="s">
        <v>427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132</v>
      </c>
      <c r="AU181" s="16" t="s">
        <v>87</v>
      </c>
    </row>
    <row r="182" spans="1:65" s="2" customFormat="1" ht="21.75" customHeight="1">
      <c r="A182" s="33"/>
      <c r="B182" s="34"/>
      <c r="C182" s="242" t="s">
        <v>263</v>
      </c>
      <c r="D182" s="242" t="s">
        <v>356</v>
      </c>
      <c r="E182" s="243" t="s">
        <v>560</v>
      </c>
      <c r="F182" s="244" t="s">
        <v>561</v>
      </c>
      <c r="G182" s="245" t="s">
        <v>128</v>
      </c>
      <c r="H182" s="246">
        <v>4</v>
      </c>
      <c r="I182" s="247"/>
      <c r="J182" s="248">
        <f>ROUND(I182*H182,2)</f>
        <v>0</v>
      </c>
      <c r="K182" s="244" t="s">
        <v>129</v>
      </c>
      <c r="L182" s="249"/>
      <c r="M182" s="250" t="s">
        <v>1</v>
      </c>
      <c r="N182" s="251" t="s">
        <v>42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177</v>
      </c>
      <c r="AT182" s="213" t="s">
        <v>356</v>
      </c>
      <c r="AU182" s="213" t="s">
        <v>87</v>
      </c>
      <c r="AY182" s="16" t="s">
        <v>122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130</v>
      </c>
      <c r="BM182" s="213" t="s">
        <v>562</v>
      </c>
    </row>
    <row r="183" spans="1:65" s="2" customFormat="1" ht="11.25">
      <c r="A183" s="33"/>
      <c r="B183" s="34"/>
      <c r="C183" s="35"/>
      <c r="D183" s="215" t="s">
        <v>132</v>
      </c>
      <c r="E183" s="35"/>
      <c r="F183" s="216" t="s">
        <v>561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132</v>
      </c>
      <c r="AU183" s="16" t="s">
        <v>87</v>
      </c>
    </row>
    <row r="184" spans="1:65" s="2" customFormat="1" ht="21.75" customHeight="1">
      <c r="A184" s="33"/>
      <c r="B184" s="34"/>
      <c r="C184" s="242" t="s">
        <v>269</v>
      </c>
      <c r="D184" s="242" t="s">
        <v>356</v>
      </c>
      <c r="E184" s="243" t="s">
        <v>563</v>
      </c>
      <c r="F184" s="244" t="s">
        <v>564</v>
      </c>
      <c r="G184" s="245" t="s">
        <v>128</v>
      </c>
      <c r="H184" s="246">
        <v>2</v>
      </c>
      <c r="I184" s="247"/>
      <c r="J184" s="248">
        <f>ROUND(I184*H184,2)</f>
        <v>0</v>
      </c>
      <c r="K184" s="244" t="s">
        <v>129</v>
      </c>
      <c r="L184" s="249"/>
      <c r="M184" s="250" t="s">
        <v>1</v>
      </c>
      <c r="N184" s="251" t="s">
        <v>42</v>
      </c>
      <c r="O184" s="70"/>
      <c r="P184" s="211">
        <f>O184*H184</f>
        <v>0</v>
      </c>
      <c r="Q184" s="211">
        <v>0.01</v>
      </c>
      <c r="R184" s="211">
        <f>Q184*H184</f>
        <v>0.02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177</v>
      </c>
      <c r="AT184" s="213" t="s">
        <v>356</v>
      </c>
      <c r="AU184" s="213" t="s">
        <v>87</v>
      </c>
      <c r="AY184" s="16" t="s">
        <v>122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85</v>
      </c>
      <c r="BK184" s="214">
        <f>ROUND(I184*H184,2)</f>
        <v>0</v>
      </c>
      <c r="BL184" s="16" t="s">
        <v>130</v>
      </c>
      <c r="BM184" s="213" t="s">
        <v>565</v>
      </c>
    </row>
    <row r="185" spans="1:65" s="2" customFormat="1" ht="11.25">
      <c r="A185" s="33"/>
      <c r="B185" s="34"/>
      <c r="C185" s="35"/>
      <c r="D185" s="215" t="s">
        <v>132</v>
      </c>
      <c r="E185" s="35"/>
      <c r="F185" s="216" t="s">
        <v>564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132</v>
      </c>
      <c r="AU185" s="16" t="s">
        <v>87</v>
      </c>
    </row>
    <row r="186" spans="1:65" s="2" customFormat="1" ht="21.75" customHeight="1">
      <c r="A186" s="33"/>
      <c r="B186" s="34"/>
      <c r="C186" s="242" t="s">
        <v>274</v>
      </c>
      <c r="D186" s="242" t="s">
        <v>356</v>
      </c>
      <c r="E186" s="243" t="s">
        <v>566</v>
      </c>
      <c r="F186" s="244" t="s">
        <v>567</v>
      </c>
      <c r="G186" s="245" t="s">
        <v>180</v>
      </c>
      <c r="H186" s="246">
        <v>6</v>
      </c>
      <c r="I186" s="247"/>
      <c r="J186" s="248">
        <f>ROUND(I186*H186,2)</f>
        <v>0</v>
      </c>
      <c r="K186" s="244" t="s">
        <v>129</v>
      </c>
      <c r="L186" s="249"/>
      <c r="M186" s="250" t="s">
        <v>1</v>
      </c>
      <c r="N186" s="251" t="s">
        <v>42</v>
      </c>
      <c r="O186" s="70"/>
      <c r="P186" s="211">
        <f>O186*H186</f>
        <v>0</v>
      </c>
      <c r="Q186" s="211">
        <v>5.0000000000000001E-3</v>
      </c>
      <c r="R186" s="211">
        <f>Q186*H186</f>
        <v>0.03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177</v>
      </c>
      <c r="AT186" s="213" t="s">
        <v>356</v>
      </c>
      <c r="AU186" s="213" t="s">
        <v>87</v>
      </c>
      <c r="AY186" s="16" t="s">
        <v>122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85</v>
      </c>
      <c r="BK186" s="214">
        <f>ROUND(I186*H186,2)</f>
        <v>0</v>
      </c>
      <c r="BL186" s="16" t="s">
        <v>130</v>
      </c>
      <c r="BM186" s="213" t="s">
        <v>568</v>
      </c>
    </row>
    <row r="187" spans="1:65" s="2" customFormat="1" ht="11.25">
      <c r="A187" s="33"/>
      <c r="B187" s="34"/>
      <c r="C187" s="35"/>
      <c r="D187" s="215" t="s">
        <v>132</v>
      </c>
      <c r="E187" s="35"/>
      <c r="F187" s="216" t="s">
        <v>567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132</v>
      </c>
      <c r="AU187" s="16" t="s">
        <v>87</v>
      </c>
    </row>
    <row r="188" spans="1:65" s="2" customFormat="1" ht="21.75" customHeight="1">
      <c r="A188" s="33"/>
      <c r="B188" s="34"/>
      <c r="C188" s="242" t="s">
        <v>279</v>
      </c>
      <c r="D188" s="242" t="s">
        <v>356</v>
      </c>
      <c r="E188" s="243" t="s">
        <v>569</v>
      </c>
      <c r="F188" s="244" t="s">
        <v>570</v>
      </c>
      <c r="G188" s="245" t="s">
        <v>128</v>
      </c>
      <c r="H188" s="246">
        <v>4</v>
      </c>
      <c r="I188" s="247"/>
      <c r="J188" s="248">
        <f>ROUND(I188*H188,2)</f>
        <v>0</v>
      </c>
      <c r="K188" s="244" t="s">
        <v>129</v>
      </c>
      <c r="L188" s="249"/>
      <c r="M188" s="250" t="s">
        <v>1</v>
      </c>
      <c r="N188" s="251" t="s">
        <v>42</v>
      </c>
      <c r="O188" s="70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177</v>
      </c>
      <c r="AT188" s="213" t="s">
        <v>356</v>
      </c>
      <c r="AU188" s="213" t="s">
        <v>87</v>
      </c>
      <c r="AY188" s="16" t="s">
        <v>122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130</v>
      </c>
      <c r="BM188" s="213" t="s">
        <v>571</v>
      </c>
    </row>
    <row r="189" spans="1:65" s="2" customFormat="1" ht="11.25">
      <c r="A189" s="33"/>
      <c r="B189" s="34"/>
      <c r="C189" s="35"/>
      <c r="D189" s="215" t="s">
        <v>132</v>
      </c>
      <c r="E189" s="35"/>
      <c r="F189" s="216" t="s">
        <v>570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132</v>
      </c>
      <c r="AU189" s="16" t="s">
        <v>87</v>
      </c>
    </row>
    <row r="190" spans="1:65" s="2" customFormat="1" ht="21.75" customHeight="1">
      <c r="A190" s="33"/>
      <c r="B190" s="34"/>
      <c r="C190" s="242" t="s">
        <v>284</v>
      </c>
      <c r="D190" s="242" t="s">
        <v>356</v>
      </c>
      <c r="E190" s="243" t="s">
        <v>572</v>
      </c>
      <c r="F190" s="244" t="s">
        <v>573</v>
      </c>
      <c r="G190" s="245" t="s">
        <v>128</v>
      </c>
      <c r="H190" s="246">
        <v>2</v>
      </c>
      <c r="I190" s="247"/>
      <c r="J190" s="248">
        <f>ROUND(I190*H190,2)</f>
        <v>0</v>
      </c>
      <c r="K190" s="244" t="s">
        <v>129</v>
      </c>
      <c r="L190" s="249"/>
      <c r="M190" s="250" t="s">
        <v>1</v>
      </c>
      <c r="N190" s="251" t="s">
        <v>42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177</v>
      </c>
      <c r="AT190" s="213" t="s">
        <v>356</v>
      </c>
      <c r="AU190" s="213" t="s">
        <v>87</v>
      </c>
      <c r="AY190" s="16" t="s">
        <v>122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85</v>
      </c>
      <c r="BK190" s="214">
        <f>ROUND(I190*H190,2)</f>
        <v>0</v>
      </c>
      <c r="BL190" s="16" t="s">
        <v>130</v>
      </c>
      <c r="BM190" s="213" t="s">
        <v>574</v>
      </c>
    </row>
    <row r="191" spans="1:65" s="2" customFormat="1" ht="11.25">
      <c r="A191" s="33"/>
      <c r="B191" s="34"/>
      <c r="C191" s="35"/>
      <c r="D191" s="215" t="s">
        <v>132</v>
      </c>
      <c r="E191" s="35"/>
      <c r="F191" s="216" t="s">
        <v>573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87</v>
      </c>
    </row>
    <row r="192" spans="1:65" s="2" customFormat="1" ht="21.75" customHeight="1">
      <c r="A192" s="33"/>
      <c r="B192" s="34"/>
      <c r="C192" s="242" t="s">
        <v>290</v>
      </c>
      <c r="D192" s="242" t="s">
        <v>356</v>
      </c>
      <c r="E192" s="243" t="s">
        <v>575</v>
      </c>
      <c r="F192" s="244" t="s">
        <v>576</v>
      </c>
      <c r="G192" s="245" t="s">
        <v>128</v>
      </c>
      <c r="H192" s="246">
        <v>24</v>
      </c>
      <c r="I192" s="247"/>
      <c r="J192" s="248">
        <f>ROUND(I192*H192,2)</f>
        <v>0</v>
      </c>
      <c r="K192" s="244" t="s">
        <v>129</v>
      </c>
      <c r="L192" s="249"/>
      <c r="M192" s="250" t="s">
        <v>1</v>
      </c>
      <c r="N192" s="251" t="s">
        <v>42</v>
      </c>
      <c r="O192" s="70"/>
      <c r="P192" s="211">
        <f>O192*H192</f>
        <v>0</v>
      </c>
      <c r="Q192" s="211">
        <v>1.8E-3</v>
      </c>
      <c r="R192" s="211">
        <f>Q192*H192</f>
        <v>4.3200000000000002E-2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177</v>
      </c>
      <c r="AT192" s="213" t="s">
        <v>356</v>
      </c>
      <c r="AU192" s="213" t="s">
        <v>87</v>
      </c>
      <c r="AY192" s="16" t="s">
        <v>122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130</v>
      </c>
      <c r="BM192" s="213" t="s">
        <v>577</v>
      </c>
    </row>
    <row r="193" spans="1:65" s="2" customFormat="1" ht="11.25">
      <c r="A193" s="33"/>
      <c r="B193" s="34"/>
      <c r="C193" s="35"/>
      <c r="D193" s="215" t="s">
        <v>132</v>
      </c>
      <c r="E193" s="35"/>
      <c r="F193" s="216" t="s">
        <v>576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132</v>
      </c>
      <c r="AU193" s="16" t="s">
        <v>87</v>
      </c>
    </row>
    <row r="194" spans="1:65" s="2" customFormat="1" ht="21.75" customHeight="1">
      <c r="A194" s="33"/>
      <c r="B194" s="34"/>
      <c r="C194" s="242" t="s">
        <v>296</v>
      </c>
      <c r="D194" s="242" t="s">
        <v>356</v>
      </c>
      <c r="E194" s="243" t="s">
        <v>422</v>
      </c>
      <c r="F194" s="244" t="s">
        <v>423</v>
      </c>
      <c r="G194" s="245" t="s">
        <v>128</v>
      </c>
      <c r="H194" s="246">
        <v>24</v>
      </c>
      <c r="I194" s="247"/>
      <c r="J194" s="248">
        <f>ROUND(I194*H194,2)</f>
        <v>0</v>
      </c>
      <c r="K194" s="244" t="s">
        <v>129</v>
      </c>
      <c r="L194" s="249"/>
      <c r="M194" s="250" t="s">
        <v>1</v>
      </c>
      <c r="N194" s="251" t="s">
        <v>42</v>
      </c>
      <c r="O194" s="70"/>
      <c r="P194" s="211">
        <f>O194*H194</f>
        <v>0</v>
      </c>
      <c r="Q194" s="211">
        <v>9.0000000000000006E-5</v>
      </c>
      <c r="R194" s="211">
        <f>Q194*H194</f>
        <v>2.16E-3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177</v>
      </c>
      <c r="AT194" s="213" t="s">
        <v>356</v>
      </c>
      <c r="AU194" s="213" t="s">
        <v>87</v>
      </c>
      <c r="AY194" s="16" t="s">
        <v>122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130</v>
      </c>
      <c r="BM194" s="213" t="s">
        <v>578</v>
      </c>
    </row>
    <row r="195" spans="1:65" s="2" customFormat="1" ht="11.25">
      <c r="A195" s="33"/>
      <c r="B195" s="34"/>
      <c r="C195" s="35"/>
      <c r="D195" s="215" t="s">
        <v>132</v>
      </c>
      <c r="E195" s="35"/>
      <c r="F195" s="216" t="s">
        <v>423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132</v>
      </c>
      <c r="AU195" s="16" t="s">
        <v>87</v>
      </c>
    </row>
    <row r="196" spans="1:65" s="2" customFormat="1" ht="21.75" customHeight="1">
      <c r="A196" s="33"/>
      <c r="B196" s="34"/>
      <c r="C196" s="242" t="s">
        <v>302</v>
      </c>
      <c r="D196" s="242" t="s">
        <v>356</v>
      </c>
      <c r="E196" s="243" t="s">
        <v>579</v>
      </c>
      <c r="F196" s="244" t="s">
        <v>580</v>
      </c>
      <c r="G196" s="245" t="s">
        <v>128</v>
      </c>
      <c r="H196" s="246">
        <v>24</v>
      </c>
      <c r="I196" s="247"/>
      <c r="J196" s="248">
        <f>ROUND(I196*H196,2)</f>
        <v>0</v>
      </c>
      <c r="K196" s="244" t="s">
        <v>129</v>
      </c>
      <c r="L196" s="249"/>
      <c r="M196" s="250" t="s">
        <v>1</v>
      </c>
      <c r="N196" s="251" t="s">
        <v>42</v>
      </c>
      <c r="O196" s="70"/>
      <c r="P196" s="211">
        <f>O196*H196</f>
        <v>0</v>
      </c>
      <c r="Q196" s="211">
        <v>1.2E-4</v>
      </c>
      <c r="R196" s="211">
        <f>Q196*H196</f>
        <v>2.8800000000000002E-3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177</v>
      </c>
      <c r="AT196" s="213" t="s">
        <v>356</v>
      </c>
      <c r="AU196" s="213" t="s">
        <v>87</v>
      </c>
      <c r="AY196" s="16" t="s">
        <v>122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130</v>
      </c>
      <c r="BM196" s="213" t="s">
        <v>581</v>
      </c>
    </row>
    <row r="197" spans="1:65" s="2" customFormat="1" ht="11.25">
      <c r="A197" s="33"/>
      <c r="B197" s="34"/>
      <c r="C197" s="35"/>
      <c r="D197" s="215" t="s">
        <v>132</v>
      </c>
      <c r="E197" s="35"/>
      <c r="F197" s="216" t="s">
        <v>580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132</v>
      </c>
      <c r="AU197" s="16" t="s">
        <v>87</v>
      </c>
    </row>
    <row r="198" spans="1:65" s="12" customFormat="1" ht="25.9" customHeight="1">
      <c r="B198" s="186"/>
      <c r="C198" s="187"/>
      <c r="D198" s="188" t="s">
        <v>76</v>
      </c>
      <c r="E198" s="189" t="s">
        <v>448</v>
      </c>
      <c r="F198" s="189" t="s">
        <v>449</v>
      </c>
      <c r="G198" s="187"/>
      <c r="H198" s="187"/>
      <c r="I198" s="190"/>
      <c r="J198" s="191">
        <f>BK198</f>
        <v>0</v>
      </c>
      <c r="K198" s="187"/>
      <c r="L198" s="192"/>
      <c r="M198" s="193"/>
      <c r="N198" s="194"/>
      <c r="O198" s="194"/>
      <c r="P198" s="195">
        <f>SUM(P199:P221)</f>
        <v>0</v>
      </c>
      <c r="Q198" s="194"/>
      <c r="R198" s="195">
        <f>SUM(R199:R221)</f>
        <v>0</v>
      </c>
      <c r="S198" s="194"/>
      <c r="T198" s="196">
        <f>SUM(T199:T221)</f>
        <v>0</v>
      </c>
      <c r="AR198" s="197" t="s">
        <v>130</v>
      </c>
      <c r="AT198" s="198" t="s">
        <v>76</v>
      </c>
      <c r="AU198" s="198" t="s">
        <v>77</v>
      </c>
      <c r="AY198" s="197" t="s">
        <v>122</v>
      </c>
      <c r="BK198" s="199">
        <f>SUM(BK199:BK221)</f>
        <v>0</v>
      </c>
    </row>
    <row r="199" spans="1:65" s="2" customFormat="1" ht="33" customHeight="1">
      <c r="A199" s="33"/>
      <c r="B199" s="34"/>
      <c r="C199" s="202" t="s">
        <v>307</v>
      </c>
      <c r="D199" s="202" t="s">
        <v>125</v>
      </c>
      <c r="E199" s="203" t="s">
        <v>582</v>
      </c>
      <c r="F199" s="204" t="s">
        <v>583</v>
      </c>
      <c r="G199" s="205" t="s">
        <v>147</v>
      </c>
      <c r="H199" s="206">
        <v>168.49</v>
      </c>
      <c r="I199" s="207"/>
      <c r="J199" s="208">
        <f>ROUND(I199*H199,2)</f>
        <v>0</v>
      </c>
      <c r="K199" s="204" t="s">
        <v>129</v>
      </c>
      <c r="L199" s="38"/>
      <c r="M199" s="209" t="s">
        <v>1</v>
      </c>
      <c r="N199" s="210" t="s">
        <v>42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130</v>
      </c>
      <c r="AT199" s="213" t="s">
        <v>125</v>
      </c>
      <c r="AU199" s="213" t="s">
        <v>85</v>
      </c>
      <c r="AY199" s="16" t="s">
        <v>122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85</v>
      </c>
      <c r="BK199" s="214">
        <f>ROUND(I199*H199,2)</f>
        <v>0</v>
      </c>
      <c r="BL199" s="16" t="s">
        <v>130</v>
      </c>
      <c r="BM199" s="213" t="s">
        <v>584</v>
      </c>
    </row>
    <row r="200" spans="1:65" s="2" customFormat="1" ht="68.25">
      <c r="A200" s="33"/>
      <c r="B200" s="34"/>
      <c r="C200" s="35"/>
      <c r="D200" s="215" t="s">
        <v>132</v>
      </c>
      <c r="E200" s="35"/>
      <c r="F200" s="216" t="s">
        <v>585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132</v>
      </c>
      <c r="AU200" s="16" t="s">
        <v>85</v>
      </c>
    </row>
    <row r="201" spans="1:65" s="2" customFormat="1" ht="19.5">
      <c r="A201" s="33"/>
      <c r="B201" s="34"/>
      <c r="C201" s="35"/>
      <c r="D201" s="215" t="s">
        <v>134</v>
      </c>
      <c r="E201" s="35"/>
      <c r="F201" s="219" t="s">
        <v>468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134</v>
      </c>
      <c r="AU201" s="16" t="s">
        <v>85</v>
      </c>
    </row>
    <row r="202" spans="1:65" s="13" customFormat="1" ht="11.25">
      <c r="B202" s="220"/>
      <c r="C202" s="221"/>
      <c r="D202" s="215" t="s">
        <v>136</v>
      </c>
      <c r="E202" s="222" t="s">
        <v>1</v>
      </c>
      <c r="F202" s="223" t="s">
        <v>586</v>
      </c>
      <c r="G202" s="221"/>
      <c r="H202" s="224">
        <v>168.49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136</v>
      </c>
      <c r="AU202" s="230" t="s">
        <v>85</v>
      </c>
      <c r="AV202" s="13" t="s">
        <v>87</v>
      </c>
      <c r="AW202" s="13" t="s">
        <v>34</v>
      </c>
      <c r="AX202" s="13" t="s">
        <v>85</v>
      </c>
      <c r="AY202" s="230" t="s">
        <v>122</v>
      </c>
    </row>
    <row r="203" spans="1:65" s="2" customFormat="1" ht="21.75" customHeight="1">
      <c r="A203" s="33"/>
      <c r="B203" s="34"/>
      <c r="C203" s="202" t="s">
        <v>312</v>
      </c>
      <c r="D203" s="202" t="s">
        <v>125</v>
      </c>
      <c r="E203" s="203" t="s">
        <v>451</v>
      </c>
      <c r="F203" s="204" t="s">
        <v>452</v>
      </c>
      <c r="G203" s="205" t="s">
        <v>147</v>
      </c>
      <c r="H203" s="206">
        <v>0.41</v>
      </c>
      <c r="I203" s="207"/>
      <c r="J203" s="208">
        <f>ROUND(I203*H203,2)</f>
        <v>0</v>
      </c>
      <c r="K203" s="204" t="s">
        <v>129</v>
      </c>
      <c r="L203" s="38"/>
      <c r="M203" s="209" t="s">
        <v>1</v>
      </c>
      <c r="N203" s="210" t="s">
        <v>42</v>
      </c>
      <c r="O203" s="70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130</v>
      </c>
      <c r="AT203" s="213" t="s">
        <v>125</v>
      </c>
      <c r="AU203" s="213" t="s">
        <v>85</v>
      </c>
      <c r="AY203" s="16" t="s">
        <v>122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85</v>
      </c>
      <c r="BK203" s="214">
        <f>ROUND(I203*H203,2)</f>
        <v>0</v>
      </c>
      <c r="BL203" s="16" t="s">
        <v>130</v>
      </c>
      <c r="BM203" s="213" t="s">
        <v>587</v>
      </c>
    </row>
    <row r="204" spans="1:65" s="2" customFormat="1" ht="29.25">
      <c r="A204" s="33"/>
      <c r="B204" s="34"/>
      <c r="C204" s="35"/>
      <c r="D204" s="215" t="s">
        <v>132</v>
      </c>
      <c r="E204" s="35"/>
      <c r="F204" s="216" t="s">
        <v>455</v>
      </c>
      <c r="G204" s="35"/>
      <c r="H204" s="35"/>
      <c r="I204" s="114"/>
      <c r="J204" s="35"/>
      <c r="K204" s="35"/>
      <c r="L204" s="38"/>
      <c r="M204" s="217"/>
      <c r="N204" s="218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132</v>
      </c>
      <c r="AU204" s="16" t="s">
        <v>85</v>
      </c>
    </row>
    <row r="205" spans="1:65" s="2" customFormat="1" ht="33" customHeight="1">
      <c r="A205" s="33"/>
      <c r="B205" s="34"/>
      <c r="C205" s="202" t="s">
        <v>317</v>
      </c>
      <c r="D205" s="202" t="s">
        <v>125</v>
      </c>
      <c r="E205" s="203" t="s">
        <v>588</v>
      </c>
      <c r="F205" s="204" t="s">
        <v>589</v>
      </c>
      <c r="G205" s="205" t="s">
        <v>128</v>
      </c>
      <c r="H205" s="206">
        <v>1</v>
      </c>
      <c r="I205" s="207"/>
      <c r="J205" s="208">
        <f>ROUND(I205*H205,2)</f>
        <v>0</v>
      </c>
      <c r="K205" s="204" t="s">
        <v>129</v>
      </c>
      <c r="L205" s="38"/>
      <c r="M205" s="209" t="s">
        <v>1</v>
      </c>
      <c r="N205" s="210" t="s">
        <v>42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130</v>
      </c>
      <c r="AT205" s="213" t="s">
        <v>125</v>
      </c>
      <c r="AU205" s="213" t="s">
        <v>85</v>
      </c>
      <c r="AY205" s="16" t="s">
        <v>122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85</v>
      </c>
      <c r="BK205" s="214">
        <f>ROUND(I205*H205,2)</f>
        <v>0</v>
      </c>
      <c r="BL205" s="16" t="s">
        <v>130</v>
      </c>
      <c r="BM205" s="213" t="s">
        <v>590</v>
      </c>
    </row>
    <row r="206" spans="1:65" s="2" customFormat="1" ht="68.25">
      <c r="A206" s="33"/>
      <c r="B206" s="34"/>
      <c r="C206" s="35"/>
      <c r="D206" s="215" t="s">
        <v>132</v>
      </c>
      <c r="E206" s="35"/>
      <c r="F206" s="216" t="s">
        <v>591</v>
      </c>
      <c r="G206" s="35"/>
      <c r="H206" s="35"/>
      <c r="I206" s="114"/>
      <c r="J206" s="35"/>
      <c r="K206" s="35"/>
      <c r="L206" s="38"/>
      <c r="M206" s="217"/>
      <c r="N206" s="21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132</v>
      </c>
      <c r="AU206" s="16" t="s">
        <v>85</v>
      </c>
    </row>
    <row r="207" spans="1:65" s="2" customFormat="1" ht="19.5">
      <c r="A207" s="33"/>
      <c r="B207" s="34"/>
      <c r="C207" s="35"/>
      <c r="D207" s="215" t="s">
        <v>134</v>
      </c>
      <c r="E207" s="35"/>
      <c r="F207" s="219" t="s">
        <v>461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134</v>
      </c>
      <c r="AU207" s="16" t="s">
        <v>85</v>
      </c>
    </row>
    <row r="208" spans="1:65" s="13" customFormat="1" ht="11.25">
      <c r="B208" s="220"/>
      <c r="C208" s="221"/>
      <c r="D208" s="215" t="s">
        <v>136</v>
      </c>
      <c r="E208" s="222" t="s">
        <v>1</v>
      </c>
      <c r="F208" s="223" t="s">
        <v>592</v>
      </c>
      <c r="G208" s="221"/>
      <c r="H208" s="224">
        <v>1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136</v>
      </c>
      <c r="AU208" s="230" t="s">
        <v>85</v>
      </c>
      <c r="AV208" s="13" t="s">
        <v>87</v>
      </c>
      <c r="AW208" s="13" t="s">
        <v>34</v>
      </c>
      <c r="AX208" s="13" t="s">
        <v>85</v>
      </c>
      <c r="AY208" s="230" t="s">
        <v>122</v>
      </c>
    </row>
    <row r="209" spans="1:65" s="2" customFormat="1" ht="21.75" customHeight="1">
      <c r="A209" s="33"/>
      <c r="B209" s="34"/>
      <c r="C209" s="202" t="s">
        <v>322</v>
      </c>
      <c r="D209" s="202" t="s">
        <v>125</v>
      </c>
      <c r="E209" s="203" t="s">
        <v>593</v>
      </c>
      <c r="F209" s="204" t="s">
        <v>594</v>
      </c>
      <c r="G209" s="205" t="s">
        <v>147</v>
      </c>
      <c r="H209" s="206">
        <v>5.82</v>
      </c>
      <c r="I209" s="207"/>
      <c r="J209" s="208">
        <f>ROUND(I209*H209,2)</f>
        <v>0</v>
      </c>
      <c r="K209" s="204" t="s">
        <v>129</v>
      </c>
      <c r="L209" s="38"/>
      <c r="M209" s="209" t="s">
        <v>1</v>
      </c>
      <c r="N209" s="210" t="s">
        <v>42</v>
      </c>
      <c r="O209" s="70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453</v>
      </c>
      <c r="AT209" s="213" t="s">
        <v>125</v>
      </c>
      <c r="AU209" s="213" t="s">
        <v>85</v>
      </c>
      <c r="AY209" s="16" t="s">
        <v>122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85</v>
      </c>
      <c r="BK209" s="214">
        <f>ROUND(I209*H209,2)</f>
        <v>0</v>
      </c>
      <c r="BL209" s="16" t="s">
        <v>453</v>
      </c>
      <c r="BM209" s="213" t="s">
        <v>595</v>
      </c>
    </row>
    <row r="210" spans="1:65" s="2" customFormat="1" ht="68.25">
      <c r="A210" s="33"/>
      <c r="B210" s="34"/>
      <c r="C210" s="35"/>
      <c r="D210" s="215" t="s">
        <v>132</v>
      </c>
      <c r="E210" s="35"/>
      <c r="F210" s="216" t="s">
        <v>596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132</v>
      </c>
      <c r="AU210" s="16" t="s">
        <v>85</v>
      </c>
    </row>
    <row r="211" spans="1:65" s="13" customFormat="1" ht="11.25">
      <c r="B211" s="220"/>
      <c r="C211" s="221"/>
      <c r="D211" s="215" t="s">
        <v>136</v>
      </c>
      <c r="E211" s="222" t="s">
        <v>1</v>
      </c>
      <c r="F211" s="223" t="s">
        <v>597</v>
      </c>
      <c r="G211" s="221"/>
      <c r="H211" s="224">
        <v>5.82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136</v>
      </c>
      <c r="AU211" s="230" t="s">
        <v>85</v>
      </c>
      <c r="AV211" s="13" t="s">
        <v>87</v>
      </c>
      <c r="AW211" s="13" t="s">
        <v>34</v>
      </c>
      <c r="AX211" s="13" t="s">
        <v>85</v>
      </c>
      <c r="AY211" s="230" t="s">
        <v>122</v>
      </c>
    </row>
    <row r="212" spans="1:65" s="2" customFormat="1" ht="33" customHeight="1">
      <c r="A212" s="33"/>
      <c r="B212" s="34"/>
      <c r="C212" s="202" t="s">
        <v>327</v>
      </c>
      <c r="D212" s="202" t="s">
        <v>125</v>
      </c>
      <c r="E212" s="203" t="s">
        <v>598</v>
      </c>
      <c r="F212" s="204" t="s">
        <v>599</v>
      </c>
      <c r="G212" s="205" t="s">
        <v>128</v>
      </c>
      <c r="H212" s="206">
        <v>1</v>
      </c>
      <c r="I212" s="207"/>
      <c r="J212" s="208">
        <f>ROUND(I212*H212,2)</f>
        <v>0</v>
      </c>
      <c r="K212" s="204" t="s">
        <v>129</v>
      </c>
      <c r="L212" s="38"/>
      <c r="M212" s="209" t="s">
        <v>1</v>
      </c>
      <c r="N212" s="210" t="s">
        <v>42</v>
      </c>
      <c r="O212" s="70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453</v>
      </c>
      <c r="AT212" s="213" t="s">
        <v>125</v>
      </c>
      <c r="AU212" s="213" t="s">
        <v>85</v>
      </c>
      <c r="AY212" s="16" t="s">
        <v>122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85</v>
      </c>
      <c r="BK212" s="214">
        <f>ROUND(I212*H212,2)</f>
        <v>0</v>
      </c>
      <c r="BL212" s="16" t="s">
        <v>453</v>
      </c>
      <c r="BM212" s="213" t="s">
        <v>600</v>
      </c>
    </row>
    <row r="213" spans="1:65" s="2" customFormat="1" ht="68.25">
      <c r="A213" s="33"/>
      <c r="B213" s="34"/>
      <c r="C213" s="35"/>
      <c r="D213" s="215" t="s">
        <v>132</v>
      </c>
      <c r="E213" s="35"/>
      <c r="F213" s="216" t="s">
        <v>601</v>
      </c>
      <c r="G213" s="35"/>
      <c r="H213" s="35"/>
      <c r="I213" s="114"/>
      <c r="J213" s="35"/>
      <c r="K213" s="35"/>
      <c r="L213" s="38"/>
      <c r="M213" s="217"/>
      <c r="N213" s="21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132</v>
      </c>
      <c r="AU213" s="16" t="s">
        <v>85</v>
      </c>
    </row>
    <row r="214" spans="1:65" s="2" customFormat="1" ht="19.5">
      <c r="A214" s="33"/>
      <c r="B214" s="34"/>
      <c r="C214" s="35"/>
      <c r="D214" s="215" t="s">
        <v>134</v>
      </c>
      <c r="E214" s="35"/>
      <c r="F214" s="219" t="s">
        <v>461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134</v>
      </c>
      <c r="AU214" s="16" t="s">
        <v>85</v>
      </c>
    </row>
    <row r="215" spans="1:65" s="13" customFormat="1" ht="11.25">
      <c r="B215" s="220"/>
      <c r="C215" s="221"/>
      <c r="D215" s="215" t="s">
        <v>136</v>
      </c>
      <c r="E215" s="222" t="s">
        <v>1</v>
      </c>
      <c r="F215" s="223" t="s">
        <v>602</v>
      </c>
      <c r="G215" s="221"/>
      <c r="H215" s="224">
        <v>1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136</v>
      </c>
      <c r="AU215" s="230" t="s">
        <v>85</v>
      </c>
      <c r="AV215" s="13" t="s">
        <v>87</v>
      </c>
      <c r="AW215" s="13" t="s">
        <v>34</v>
      </c>
      <c r="AX215" s="13" t="s">
        <v>85</v>
      </c>
      <c r="AY215" s="230" t="s">
        <v>122</v>
      </c>
    </row>
    <row r="216" spans="1:65" s="2" customFormat="1" ht="21.75" customHeight="1">
      <c r="A216" s="33"/>
      <c r="B216" s="34"/>
      <c r="C216" s="202" t="s">
        <v>332</v>
      </c>
      <c r="D216" s="202" t="s">
        <v>125</v>
      </c>
      <c r="E216" s="203" t="s">
        <v>593</v>
      </c>
      <c r="F216" s="204" t="s">
        <v>594</v>
      </c>
      <c r="G216" s="205" t="s">
        <v>147</v>
      </c>
      <c r="H216" s="206">
        <v>10</v>
      </c>
      <c r="I216" s="207"/>
      <c r="J216" s="208">
        <f>ROUND(I216*H216,2)</f>
        <v>0</v>
      </c>
      <c r="K216" s="204" t="s">
        <v>129</v>
      </c>
      <c r="L216" s="38"/>
      <c r="M216" s="209" t="s">
        <v>1</v>
      </c>
      <c r="N216" s="210" t="s">
        <v>42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453</v>
      </c>
      <c r="AT216" s="213" t="s">
        <v>125</v>
      </c>
      <c r="AU216" s="213" t="s">
        <v>85</v>
      </c>
      <c r="AY216" s="16" t="s">
        <v>122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453</v>
      </c>
      <c r="BM216" s="213" t="s">
        <v>603</v>
      </c>
    </row>
    <row r="217" spans="1:65" s="2" customFormat="1" ht="68.25">
      <c r="A217" s="33"/>
      <c r="B217" s="34"/>
      <c r="C217" s="35"/>
      <c r="D217" s="215" t="s">
        <v>132</v>
      </c>
      <c r="E217" s="35"/>
      <c r="F217" s="216" t="s">
        <v>596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132</v>
      </c>
      <c r="AU217" s="16" t="s">
        <v>85</v>
      </c>
    </row>
    <row r="218" spans="1:65" s="13" customFormat="1" ht="11.25">
      <c r="B218" s="220"/>
      <c r="C218" s="221"/>
      <c r="D218" s="215" t="s">
        <v>136</v>
      </c>
      <c r="E218" s="222" t="s">
        <v>1</v>
      </c>
      <c r="F218" s="223" t="s">
        <v>604</v>
      </c>
      <c r="G218" s="221"/>
      <c r="H218" s="224">
        <v>10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136</v>
      </c>
      <c r="AU218" s="230" t="s">
        <v>85</v>
      </c>
      <c r="AV218" s="13" t="s">
        <v>87</v>
      </c>
      <c r="AW218" s="13" t="s">
        <v>34</v>
      </c>
      <c r="AX218" s="13" t="s">
        <v>85</v>
      </c>
      <c r="AY218" s="230" t="s">
        <v>122</v>
      </c>
    </row>
    <row r="219" spans="1:65" s="2" customFormat="1" ht="21.75" customHeight="1">
      <c r="A219" s="33"/>
      <c r="B219" s="34"/>
      <c r="C219" s="202" t="s">
        <v>338</v>
      </c>
      <c r="D219" s="202" t="s">
        <v>125</v>
      </c>
      <c r="E219" s="203" t="s">
        <v>499</v>
      </c>
      <c r="F219" s="204" t="s">
        <v>500</v>
      </c>
      <c r="G219" s="205" t="s">
        <v>128</v>
      </c>
      <c r="H219" s="206">
        <v>5</v>
      </c>
      <c r="I219" s="207"/>
      <c r="J219" s="208">
        <f>ROUND(I219*H219,2)</f>
        <v>0</v>
      </c>
      <c r="K219" s="204" t="s">
        <v>129</v>
      </c>
      <c r="L219" s="38"/>
      <c r="M219" s="209" t="s">
        <v>1</v>
      </c>
      <c r="N219" s="210" t="s">
        <v>42</v>
      </c>
      <c r="O219" s="70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453</v>
      </c>
      <c r="AT219" s="213" t="s">
        <v>125</v>
      </c>
      <c r="AU219" s="213" t="s">
        <v>85</v>
      </c>
      <c r="AY219" s="16" t="s">
        <v>122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85</v>
      </c>
      <c r="BK219" s="214">
        <f>ROUND(I219*H219,2)</f>
        <v>0</v>
      </c>
      <c r="BL219" s="16" t="s">
        <v>453</v>
      </c>
      <c r="BM219" s="213" t="s">
        <v>605</v>
      </c>
    </row>
    <row r="220" spans="1:65" s="2" customFormat="1" ht="29.25">
      <c r="A220" s="33"/>
      <c r="B220" s="34"/>
      <c r="C220" s="35"/>
      <c r="D220" s="215" t="s">
        <v>132</v>
      </c>
      <c r="E220" s="35"/>
      <c r="F220" s="216" t="s">
        <v>502</v>
      </c>
      <c r="G220" s="35"/>
      <c r="H220" s="35"/>
      <c r="I220" s="114"/>
      <c r="J220" s="35"/>
      <c r="K220" s="35"/>
      <c r="L220" s="38"/>
      <c r="M220" s="217"/>
      <c r="N220" s="21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132</v>
      </c>
      <c r="AU220" s="16" t="s">
        <v>85</v>
      </c>
    </row>
    <row r="221" spans="1:65" s="13" customFormat="1" ht="11.25">
      <c r="B221" s="220"/>
      <c r="C221" s="221"/>
      <c r="D221" s="215" t="s">
        <v>136</v>
      </c>
      <c r="E221" s="222" t="s">
        <v>1</v>
      </c>
      <c r="F221" s="223" t="s">
        <v>606</v>
      </c>
      <c r="G221" s="221"/>
      <c r="H221" s="224">
        <v>5</v>
      </c>
      <c r="I221" s="225"/>
      <c r="J221" s="221"/>
      <c r="K221" s="221"/>
      <c r="L221" s="226"/>
      <c r="M221" s="252"/>
      <c r="N221" s="253"/>
      <c r="O221" s="253"/>
      <c r="P221" s="253"/>
      <c r="Q221" s="253"/>
      <c r="R221" s="253"/>
      <c r="S221" s="253"/>
      <c r="T221" s="254"/>
      <c r="AT221" s="230" t="s">
        <v>136</v>
      </c>
      <c r="AU221" s="230" t="s">
        <v>85</v>
      </c>
      <c r="AV221" s="13" t="s">
        <v>87</v>
      </c>
      <c r="AW221" s="13" t="s">
        <v>34</v>
      </c>
      <c r="AX221" s="13" t="s">
        <v>85</v>
      </c>
      <c r="AY221" s="230" t="s">
        <v>122</v>
      </c>
    </row>
    <row r="222" spans="1:65" s="2" customFormat="1" ht="6.95" customHeight="1">
      <c r="A222" s="33"/>
      <c r="B222" s="53"/>
      <c r="C222" s="54"/>
      <c r="D222" s="54"/>
      <c r="E222" s="54"/>
      <c r="F222" s="54"/>
      <c r="G222" s="54"/>
      <c r="H222" s="54"/>
      <c r="I222" s="151"/>
      <c r="J222" s="54"/>
      <c r="K222" s="54"/>
      <c r="L222" s="38"/>
      <c r="M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</row>
  </sheetData>
  <sheetProtection algorithmName="SHA-512" hashValue="GQ1PjZOg00vWBOiAQX/r5G3LdjRNAhBXQim+S46Mq9D8xDv9hEmaHpxppqOmxDzePMb5oSBaCWbd2tWG8oi/Hw==" saltValue="a98T4SH0snpv9XHh342tWJy71UyEpL1nEBKL6hkEnLKBr40ILg5ydGZ4s6pe8QoLvctv+P/jZcvVuidg3+oIlQ==" spinCount="100000" sheet="1" objects="1" scenarios="1" formatColumns="0" formatRows="0" autoFilter="0"/>
  <autoFilter ref="C118:K22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Oprava výhybek a staničních kolejí v obvodu  žst. Ostrava hlavní nádraží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607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ROUND((SUM(BE119:BE218)),  2)</f>
        <v>0</v>
      </c>
      <c r="G33" s="33"/>
      <c r="H33" s="33"/>
      <c r="I33" s="130">
        <v>0.21</v>
      </c>
      <c r="J33" s="129">
        <f>ROUND(((SUM(BE119:BE218))*I33),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ROUND((SUM(BF119:BF218)),  2)</f>
        <v>0</v>
      </c>
      <c r="G34" s="33"/>
      <c r="H34" s="33"/>
      <c r="I34" s="130">
        <v>0.15</v>
      </c>
      <c r="J34" s="129">
        <f>ROUND(((SUM(BF119:BF218))*I34),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ROUND((SUM(BG119:BG218)),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ROUND((SUM(BH119:BH218)),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ROUND((SUM(BI119:BI218)),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Oprava výhybek a staničních kolejí v obvodu  žst. Ostrava hlavní nádraží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0" t="str">
        <f>E9</f>
        <v>SO 03 - Výměna výhybkových pražců ve výhybce S49 19-190, T10.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100</v>
      </c>
      <c r="D94" s="156"/>
      <c r="E94" s="156"/>
      <c r="F94" s="156"/>
      <c r="G94" s="156"/>
      <c r="H94" s="156"/>
      <c r="I94" s="157"/>
      <c r="J94" s="158" t="s">
        <v>101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102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60"/>
      <c r="C97" s="161"/>
      <c r="D97" s="162" t="s">
        <v>104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105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106</v>
      </c>
      <c r="E99" s="163"/>
      <c r="F99" s="163"/>
      <c r="G99" s="163"/>
      <c r="H99" s="163"/>
      <c r="I99" s="164"/>
      <c r="J99" s="165">
        <f>J195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8" t="str">
        <f>E7</f>
        <v>Oprava výhybek a staničních kolejí v obvodu  žst. Ostrava hlavní nádraží</v>
      </c>
      <c r="F109" s="309"/>
      <c r="G109" s="309"/>
      <c r="H109" s="30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0" t="str">
        <f>E9</f>
        <v>SO 03 - Výměna výhybkových pražců ve výhybce S49 19-190, T10.</v>
      </c>
      <c r="F111" s="310"/>
      <c r="G111" s="310"/>
      <c r="H111" s="310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28. 5. 2020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108</v>
      </c>
      <c r="D118" s="177" t="s">
        <v>62</v>
      </c>
      <c r="E118" s="177" t="s">
        <v>58</v>
      </c>
      <c r="F118" s="177" t="s">
        <v>59</v>
      </c>
      <c r="G118" s="177" t="s">
        <v>109</v>
      </c>
      <c r="H118" s="177" t="s">
        <v>110</v>
      </c>
      <c r="I118" s="178" t="s">
        <v>111</v>
      </c>
      <c r="J118" s="177" t="s">
        <v>101</v>
      </c>
      <c r="K118" s="179" t="s">
        <v>112</v>
      </c>
      <c r="L118" s="180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P120+P195</f>
        <v>0</v>
      </c>
      <c r="Q119" s="78"/>
      <c r="R119" s="183">
        <f>R120+R195</f>
        <v>55.625140000000002</v>
      </c>
      <c r="S119" s="78"/>
      <c r="T119" s="184">
        <f>T120+T195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85">
        <f>BK120+BK195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120</v>
      </c>
      <c r="F120" s="189" t="s">
        <v>121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55.625140000000002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122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123</v>
      </c>
      <c r="F121" s="200" t="s">
        <v>124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SUM(P122:P194)</f>
        <v>0</v>
      </c>
      <c r="Q121" s="194"/>
      <c r="R121" s="195">
        <f>SUM(R122:R194)</f>
        <v>55.625140000000002</v>
      </c>
      <c r="S121" s="194"/>
      <c r="T121" s="196">
        <f>SUM(T122:T194)</f>
        <v>0</v>
      </c>
      <c r="AR121" s="197" t="s">
        <v>85</v>
      </c>
      <c r="AT121" s="198" t="s">
        <v>76</v>
      </c>
      <c r="AU121" s="198" t="s">
        <v>85</v>
      </c>
      <c r="AY121" s="197" t="s">
        <v>122</v>
      </c>
      <c r="BK121" s="199">
        <f>SUM(BK122:BK194)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125</v>
      </c>
      <c r="E122" s="203" t="s">
        <v>608</v>
      </c>
      <c r="F122" s="204" t="s">
        <v>609</v>
      </c>
      <c r="G122" s="205" t="s">
        <v>128</v>
      </c>
      <c r="H122" s="206">
        <v>96</v>
      </c>
      <c r="I122" s="207"/>
      <c r="J122" s="208">
        <f>ROUND(I122*H122,2)</f>
        <v>0</v>
      </c>
      <c r="K122" s="204" t="s">
        <v>129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130</v>
      </c>
      <c r="AT122" s="213" t="s">
        <v>125</v>
      </c>
      <c r="AU122" s="213" t="s">
        <v>87</v>
      </c>
      <c r="AY122" s="16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130</v>
      </c>
      <c r="BM122" s="213" t="s">
        <v>610</v>
      </c>
    </row>
    <row r="123" spans="1:65" s="2" customFormat="1" ht="58.5">
      <c r="A123" s="33"/>
      <c r="B123" s="34"/>
      <c r="C123" s="35"/>
      <c r="D123" s="215" t="s">
        <v>132</v>
      </c>
      <c r="E123" s="35"/>
      <c r="F123" s="216" t="s">
        <v>611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2" customFormat="1" ht="19.5">
      <c r="A124" s="33"/>
      <c r="B124" s="34"/>
      <c r="C124" s="35"/>
      <c r="D124" s="215" t="s">
        <v>134</v>
      </c>
      <c r="E124" s="35"/>
      <c r="F124" s="219" t="s">
        <v>540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134</v>
      </c>
      <c r="AU124" s="16" t="s">
        <v>87</v>
      </c>
    </row>
    <row r="125" spans="1:65" s="13" customFormat="1" ht="11.25">
      <c r="B125" s="220"/>
      <c r="C125" s="221"/>
      <c r="D125" s="215" t="s">
        <v>136</v>
      </c>
      <c r="E125" s="222" t="s">
        <v>1</v>
      </c>
      <c r="F125" s="223" t="s">
        <v>612</v>
      </c>
      <c r="G125" s="221"/>
      <c r="H125" s="224">
        <v>96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136</v>
      </c>
      <c r="AU125" s="230" t="s">
        <v>87</v>
      </c>
      <c r="AV125" s="13" t="s">
        <v>87</v>
      </c>
      <c r="AW125" s="13" t="s">
        <v>34</v>
      </c>
      <c r="AX125" s="13" t="s">
        <v>85</v>
      </c>
      <c r="AY125" s="230" t="s">
        <v>122</v>
      </c>
    </row>
    <row r="126" spans="1:65" s="2" customFormat="1" ht="21.75" customHeight="1">
      <c r="A126" s="33"/>
      <c r="B126" s="34"/>
      <c r="C126" s="202" t="s">
        <v>87</v>
      </c>
      <c r="D126" s="202" t="s">
        <v>125</v>
      </c>
      <c r="E126" s="203" t="s">
        <v>613</v>
      </c>
      <c r="F126" s="204" t="s">
        <v>614</v>
      </c>
      <c r="G126" s="205" t="s">
        <v>128</v>
      </c>
      <c r="H126" s="206">
        <v>68</v>
      </c>
      <c r="I126" s="207"/>
      <c r="J126" s="208">
        <f>ROUND(I126*H126,2)</f>
        <v>0</v>
      </c>
      <c r="K126" s="204" t="s">
        <v>129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130</v>
      </c>
      <c r="AT126" s="213" t="s">
        <v>125</v>
      </c>
      <c r="AU126" s="213" t="s">
        <v>87</v>
      </c>
      <c r="AY126" s="16" t="s">
        <v>122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130</v>
      </c>
      <c r="BM126" s="213" t="s">
        <v>615</v>
      </c>
    </row>
    <row r="127" spans="1:65" s="2" customFormat="1" ht="58.5">
      <c r="A127" s="33"/>
      <c r="B127" s="34"/>
      <c r="C127" s="35"/>
      <c r="D127" s="215" t="s">
        <v>132</v>
      </c>
      <c r="E127" s="35"/>
      <c r="F127" s="216" t="s">
        <v>616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132</v>
      </c>
      <c r="AU127" s="16" t="s">
        <v>87</v>
      </c>
    </row>
    <row r="128" spans="1:65" s="2" customFormat="1" ht="19.5">
      <c r="A128" s="33"/>
      <c r="B128" s="34"/>
      <c r="C128" s="35"/>
      <c r="D128" s="215" t="s">
        <v>134</v>
      </c>
      <c r="E128" s="35"/>
      <c r="F128" s="219" t="s">
        <v>540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134</v>
      </c>
      <c r="AU128" s="16" t="s">
        <v>87</v>
      </c>
    </row>
    <row r="129" spans="1:65" s="13" customFormat="1" ht="11.25">
      <c r="B129" s="220"/>
      <c r="C129" s="221"/>
      <c r="D129" s="215" t="s">
        <v>136</v>
      </c>
      <c r="E129" s="222" t="s">
        <v>1</v>
      </c>
      <c r="F129" s="223" t="s">
        <v>617</v>
      </c>
      <c r="G129" s="221"/>
      <c r="H129" s="224">
        <v>68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136</v>
      </c>
      <c r="AU129" s="230" t="s">
        <v>87</v>
      </c>
      <c r="AV129" s="13" t="s">
        <v>87</v>
      </c>
      <c r="AW129" s="13" t="s">
        <v>34</v>
      </c>
      <c r="AX129" s="13" t="s">
        <v>85</v>
      </c>
      <c r="AY129" s="230" t="s">
        <v>122</v>
      </c>
    </row>
    <row r="130" spans="1:65" s="2" customFormat="1" ht="21.75" customHeight="1">
      <c r="A130" s="33"/>
      <c r="B130" s="34"/>
      <c r="C130" s="202" t="s">
        <v>144</v>
      </c>
      <c r="D130" s="202" t="s">
        <v>125</v>
      </c>
      <c r="E130" s="203" t="s">
        <v>618</v>
      </c>
      <c r="F130" s="204" t="s">
        <v>619</v>
      </c>
      <c r="G130" s="205" t="s">
        <v>128</v>
      </c>
      <c r="H130" s="206">
        <v>44</v>
      </c>
      <c r="I130" s="207"/>
      <c r="J130" s="208">
        <f>ROUND(I130*H130,2)</f>
        <v>0</v>
      </c>
      <c r="K130" s="204" t="s">
        <v>129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130</v>
      </c>
      <c r="AT130" s="213" t="s">
        <v>125</v>
      </c>
      <c r="AU130" s="213" t="s">
        <v>87</v>
      </c>
      <c r="AY130" s="16" t="s">
        <v>122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130</v>
      </c>
      <c r="BM130" s="213" t="s">
        <v>620</v>
      </c>
    </row>
    <row r="131" spans="1:65" s="2" customFormat="1" ht="58.5">
      <c r="A131" s="33"/>
      <c r="B131" s="34"/>
      <c r="C131" s="35"/>
      <c r="D131" s="215" t="s">
        <v>132</v>
      </c>
      <c r="E131" s="35"/>
      <c r="F131" s="216" t="s">
        <v>621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132</v>
      </c>
      <c r="AU131" s="16" t="s">
        <v>87</v>
      </c>
    </row>
    <row r="132" spans="1:65" s="2" customFormat="1" ht="19.5">
      <c r="A132" s="33"/>
      <c r="B132" s="34"/>
      <c r="C132" s="35"/>
      <c r="D132" s="215" t="s">
        <v>134</v>
      </c>
      <c r="E132" s="35"/>
      <c r="F132" s="219" t="s">
        <v>540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134</v>
      </c>
      <c r="AU132" s="16" t="s">
        <v>87</v>
      </c>
    </row>
    <row r="133" spans="1:65" s="13" customFormat="1" ht="11.25">
      <c r="B133" s="220"/>
      <c r="C133" s="221"/>
      <c r="D133" s="215" t="s">
        <v>136</v>
      </c>
      <c r="E133" s="222" t="s">
        <v>1</v>
      </c>
      <c r="F133" s="223" t="s">
        <v>622</v>
      </c>
      <c r="G133" s="221"/>
      <c r="H133" s="224">
        <v>44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136</v>
      </c>
      <c r="AU133" s="230" t="s">
        <v>87</v>
      </c>
      <c r="AV133" s="13" t="s">
        <v>87</v>
      </c>
      <c r="AW133" s="13" t="s">
        <v>34</v>
      </c>
      <c r="AX133" s="13" t="s">
        <v>85</v>
      </c>
      <c r="AY133" s="230" t="s">
        <v>122</v>
      </c>
    </row>
    <row r="134" spans="1:65" s="2" customFormat="1" ht="21.75" customHeight="1">
      <c r="A134" s="33"/>
      <c r="B134" s="34"/>
      <c r="C134" s="202" t="s">
        <v>130</v>
      </c>
      <c r="D134" s="202" t="s">
        <v>125</v>
      </c>
      <c r="E134" s="203" t="s">
        <v>285</v>
      </c>
      <c r="F134" s="204" t="s">
        <v>286</v>
      </c>
      <c r="G134" s="205" t="s">
        <v>180</v>
      </c>
      <c r="H134" s="206">
        <v>400</v>
      </c>
      <c r="I134" s="207"/>
      <c r="J134" s="208">
        <f>ROUND(I134*H134,2)</f>
        <v>0</v>
      </c>
      <c r="K134" s="204" t="s">
        <v>129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130</v>
      </c>
      <c r="AT134" s="213" t="s">
        <v>125</v>
      </c>
      <c r="AU134" s="213" t="s">
        <v>87</v>
      </c>
      <c r="AY134" s="16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130</v>
      </c>
      <c r="BM134" s="213" t="s">
        <v>623</v>
      </c>
    </row>
    <row r="135" spans="1:65" s="2" customFormat="1" ht="39">
      <c r="A135" s="33"/>
      <c r="B135" s="34"/>
      <c r="C135" s="35"/>
      <c r="D135" s="215" t="s">
        <v>132</v>
      </c>
      <c r="E135" s="35"/>
      <c r="F135" s="216" t="s">
        <v>288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132</v>
      </c>
      <c r="AU135" s="16" t="s">
        <v>87</v>
      </c>
    </row>
    <row r="136" spans="1:65" s="2" customFormat="1" ht="19.5">
      <c r="A136" s="33"/>
      <c r="B136" s="34"/>
      <c r="C136" s="35"/>
      <c r="D136" s="215" t="s">
        <v>134</v>
      </c>
      <c r="E136" s="35"/>
      <c r="F136" s="219" t="s">
        <v>257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134</v>
      </c>
      <c r="AU136" s="16" t="s">
        <v>87</v>
      </c>
    </row>
    <row r="137" spans="1:65" s="13" customFormat="1" ht="11.25">
      <c r="B137" s="220"/>
      <c r="C137" s="221"/>
      <c r="D137" s="215" t="s">
        <v>136</v>
      </c>
      <c r="E137" s="222" t="s">
        <v>1</v>
      </c>
      <c r="F137" s="223" t="s">
        <v>624</v>
      </c>
      <c r="G137" s="221"/>
      <c r="H137" s="224">
        <v>400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136</v>
      </c>
      <c r="AU137" s="230" t="s">
        <v>87</v>
      </c>
      <c r="AV137" s="13" t="s">
        <v>87</v>
      </c>
      <c r="AW137" s="13" t="s">
        <v>34</v>
      </c>
      <c r="AX137" s="13" t="s">
        <v>85</v>
      </c>
      <c r="AY137" s="230" t="s">
        <v>122</v>
      </c>
    </row>
    <row r="138" spans="1:65" s="2" customFormat="1" ht="21.75" customHeight="1">
      <c r="A138" s="33"/>
      <c r="B138" s="34"/>
      <c r="C138" s="202" t="s">
        <v>123</v>
      </c>
      <c r="D138" s="202" t="s">
        <v>125</v>
      </c>
      <c r="E138" s="203" t="s">
        <v>308</v>
      </c>
      <c r="F138" s="204" t="s">
        <v>309</v>
      </c>
      <c r="G138" s="205" t="s">
        <v>155</v>
      </c>
      <c r="H138" s="206">
        <v>8</v>
      </c>
      <c r="I138" s="207"/>
      <c r="J138" s="208">
        <f>ROUND(I138*H138,2)</f>
        <v>0</v>
      </c>
      <c r="K138" s="204" t="s">
        <v>129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130</v>
      </c>
      <c r="AT138" s="213" t="s">
        <v>125</v>
      </c>
      <c r="AU138" s="213" t="s">
        <v>87</v>
      </c>
      <c r="AY138" s="16" t="s">
        <v>122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130</v>
      </c>
      <c r="BM138" s="213" t="s">
        <v>625</v>
      </c>
    </row>
    <row r="139" spans="1:65" s="2" customFormat="1" ht="29.25">
      <c r="A139" s="33"/>
      <c r="B139" s="34"/>
      <c r="C139" s="35"/>
      <c r="D139" s="215" t="s">
        <v>132</v>
      </c>
      <c r="E139" s="35"/>
      <c r="F139" s="216" t="s">
        <v>311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132</v>
      </c>
      <c r="AU139" s="16" t="s">
        <v>87</v>
      </c>
    </row>
    <row r="140" spans="1:65" s="13" customFormat="1" ht="11.25">
      <c r="B140" s="220"/>
      <c r="C140" s="221"/>
      <c r="D140" s="215" t="s">
        <v>136</v>
      </c>
      <c r="E140" s="222" t="s">
        <v>1</v>
      </c>
      <c r="F140" s="223" t="s">
        <v>626</v>
      </c>
      <c r="G140" s="221"/>
      <c r="H140" s="224">
        <v>8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136</v>
      </c>
      <c r="AU140" s="230" t="s">
        <v>87</v>
      </c>
      <c r="AV140" s="13" t="s">
        <v>87</v>
      </c>
      <c r="AW140" s="13" t="s">
        <v>34</v>
      </c>
      <c r="AX140" s="13" t="s">
        <v>85</v>
      </c>
      <c r="AY140" s="230" t="s">
        <v>122</v>
      </c>
    </row>
    <row r="141" spans="1:65" s="2" customFormat="1" ht="21.75" customHeight="1">
      <c r="A141" s="33"/>
      <c r="B141" s="34"/>
      <c r="C141" s="202" t="s">
        <v>164</v>
      </c>
      <c r="D141" s="202" t="s">
        <v>125</v>
      </c>
      <c r="E141" s="203" t="s">
        <v>627</v>
      </c>
      <c r="F141" s="204" t="s">
        <v>628</v>
      </c>
      <c r="G141" s="205" t="s">
        <v>180</v>
      </c>
      <c r="H141" s="206">
        <v>175</v>
      </c>
      <c r="I141" s="207"/>
      <c r="J141" s="208">
        <f>ROUND(I141*H141,2)</f>
        <v>0</v>
      </c>
      <c r="K141" s="204" t="s">
        <v>129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130</v>
      </c>
      <c r="AT141" s="213" t="s">
        <v>125</v>
      </c>
      <c r="AU141" s="213" t="s">
        <v>87</v>
      </c>
      <c r="AY141" s="16" t="s">
        <v>122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130</v>
      </c>
      <c r="BM141" s="213" t="s">
        <v>629</v>
      </c>
    </row>
    <row r="142" spans="1:65" s="2" customFormat="1" ht="19.5">
      <c r="A142" s="33"/>
      <c r="B142" s="34"/>
      <c r="C142" s="35"/>
      <c r="D142" s="215" t="s">
        <v>132</v>
      </c>
      <c r="E142" s="35"/>
      <c r="F142" s="216" t="s">
        <v>630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132</v>
      </c>
      <c r="AU142" s="16" t="s">
        <v>87</v>
      </c>
    </row>
    <row r="143" spans="1:65" s="13" customFormat="1" ht="11.25">
      <c r="B143" s="220"/>
      <c r="C143" s="221"/>
      <c r="D143" s="215" t="s">
        <v>136</v>
      </c>
      <c r="E143" s="222" t="s">
        <v>1</v>
      </c>
      <c r="F143" s="223" t="s">
        <v>631</v>
      </c>
      <c r="G143" s="221"/>
      <c r="H143" s="224">
        <v>175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136</v>
      </c>
      <c r="AU143" s="230" t="s">
        <v>87</v>
      </c>
      <c r="AV143" s="13" t="s">
        <v>87</v>
      </c>
      <c r="AW143" s="13" t="s">
        <v>34</v>
      </c>
      <c r="AX143" s="13" t="s">
        <v>85</v>
      </c>
      <c r="AY143" s="230" t="s">
        <v>122</v>
      </c>
    </row>
    <row r="144" spans="1:65" s="2" customFormat="1" ht="21.75" customHeight="1">
      <c r="A144" s="33"/>
      <c r="B144" s="34"/>
      <c r="C144" s="202" t="s">
        <v>172</v>
      </c>
      <c r="D144" s="202" t="s">
        <v>125</v>
      </c>
      <c r="E144" s="203" t="s">
        <v>632</v>
      </c>
      <c r="F144" s="204" t="s">
        <v>633</v>
      </c>
      <c r="G144" s="205" t="s">
        <v>128</v>
      </c>
      <c r="H144" s="206">
        <v>80</v>
      </c>
      <c r="I144" s="207"/>
      <c r="J144" s="208">
        <f>ROUND(I144*H144,2)</f>
        <v>0</v>
      </c>
      <c r="K144" s="204" t="s">
        <v>129</v>
      </c>
      <c r="L144" s="38"/>
      <c r="M144" s="209" t="s">
        <v>1</v>
      </c>
      <c r="N144" s="210" t="s">
        <v>42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130</v>
      </c>
      <c r="AT144" s="213" t="s">
        <v>125</v>
      </c>
      <c r="AU144" s="213" t="s">
        <v>87</v>
      </c>
      <c r="AY144" s="16" t="s">
        <v>122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85</v>
      </c>
      <c r="BK144" s="214">
        <f>ROUND(I144*H144,2)</f>
        <v>0</v>
      </c>
      <c r="BL144" s="16" t="s">
        <v>130</v>
      </c>
      <c r="BM144" s="213" t="s">
        <v>634</v>
      </c>
    </row>
    <row r="145" spans="1:65" s="2" customFormat="1" ht="19.5">
      <c r="A145" s="33"/>
      <c r="B145" s="34"/>
      <c r="C145" s="35"/>
      <c r="D145" s="215" t="s">
        <v>132</v>
      </c>
      <c r="E145" s="35"/>
      <c r="F145" s="216" t="s">
        <v>635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132</v>
      </c>
      <c r="AU145" s="16" t="s">
        <v>87</v>
      </c>
    </row>
    <row r="146" spans="1:65" s="13" customFormat="1" ht="11.25">
      <c r="B146" s="220"/>
      <c r="C146" s="221"/>
      <c r="D146" s="215" t="s">
        <v>136</v>
      </c>
      <c r="E146" s="222" t="s">
        <v>1</v>
      </c>
      <c r="F146" s="223" t="s">
        <v>636</v>
      </c>
      <c r="G146" s="221"/>
      <c r="H146" s="224">
        <v>80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136</v>
      </c>
      <c r="AU146" s="230" t="s">
        <v>87</v>
      </c>
      <c r="AV146" s="13" t="s">
        <v>87</v>
      </c>
      <c r="AW146" s="13" t="s">
        <v>34</v>
      </c>
      <c r="AX146" s="13" t="s">
        <v>85</v>
      </c>
      <c r="AY146" s="230" t="s">
        <v>122</v>
      </c>
    </row>
    <row r="147" spans="1:65" s="2" customFormat="1" ht="21.75" customHeight="1">
      <c r="A147" s="33"/>
      <c r="B147" s="34"/>
      <c r="C147" s="202" t="s">
        <v>177</v>
      </c>
      <c r="D147" s="202" t="s">
        <v>125</v>
      </c>
      <c r="E147" s="203" t="s">
        <v>637</v>
      </c>
      <c r="F147" s="204" t="s">
        <v>638</v>
      </c>
      <c r="G147" s="205" t="s">
        <v>128</v>
      </c>
      <c r="H147" s="206">
        <v>40</v>
      </c>
      <c r="I147" s="207"/>
      <c r="J147" s="208">
        <f>ROUND(I147*H147,2)</f>
        <v>0</v>
      </c>
      <c r="K147" s="204" t="s">
        <v>129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130</v>
      </c>
      <c r="AT147" s="213" t="s">
        <v>125</v>
      </c>
      <c r="AU147" s="213" t="s">
        <v>87</v>
      </c>
      <c r="AY147" s="16" t="s">
        <v>122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130</v>
      </c>
      <c r="BM147" s="213" t="s">
        <v>639</v>
      </c>
    </row>
    <row r="148" spans="1:65" s="2" customFormat="1" ht="19.5">
      <c r="A148" s="33"/>
      <c r="B148" s="34"/>
      <c r="C148" s="35"/>
      <c r="D148" s="215" t="s">
        <v>132</v>
      </c>
      <c r="E148" s="35"/>
      <c r="F148" s="216" t="s">
        <v>640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87</v>
      </c>
    </row>
    <row r="149" spans="1:65" s="13" customFormat="1" ht="11.25">
      <c r="B149" s="220"/>
      <c r="C149" s="221"/>
      <c r="D149" s="215" t="s">
        <v>136</v>
      </c>
      <c r="E149" s="222" t="s">
        <v>1</v>
      </c>
      <c r="F149" s="223" t="s">
        <v>641</v>
      </c>
      <c r="G149" s="221"/>
      <c r="H149" s="224">
        <v>40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136</v>
      </c>
      <c r="AU149" s="230" t="s">
        <v>87</v>
      </c>
      <c r="AV149" s="13" t="s">
        <v>87</v>
      </c>
      <c r="AW149" s="13" t="s">
        <v>34</v>
      </c>
      <c r="AX149" s="13" t="s">
        <v>85</v>
      </c>
      <c r="AY149" s="230" t="s">
        <v>122</v>
      </c>
    </row>
    <row r="150" spans="1:65" s="2" customFormat="1" ht="21.75" customHeight="1">
      <c r="A150" s="33"/>
      <c r="B150" s="34"/>
      <c r="C150" s="202" t="s">
        <v>184</v>
      </c>
      <c r="D150" s="202" t="s">
        <v>125</v>
      </c>
      <c r="E150" s="203" t="s">
        <v>642</v>
      </c>
      <c r="F150" s="204" t="s">
        <v>643</v>
      </c>
      <c r="G150" s="205" t="s">
        <v>193</v>
      </c>
      <c r="H150" s="206">
        <v>24</v>
      </c>
      <c r="I150" s="207"/>
      <c r="J150" s="208">
        <f>ROUND(I150*H150,2)</f>
        <v>0</v>
      </c>
      <c r="K150" s="204" t="s">
        <v>129</v>
      </c>
      <c r="L150" s="38"/>
      <c r="M150" s="209" t="s">
        <v>1</v>
      </c>
      <c r="N150" s="210" t="s">
        <v>42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130</v>
      </c>
      <c r="AT150" s="213" t="s">
        <v>125</v>
      </c>
      <c r="AU150" s="213" t="s">
        <v>87</v>
      </c>
      <c r="AY150" s="16" t="s">
        <v>122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85</v>
      </c>
      <c r="BK150" s="214">
        <f>ROUND(I150*H150,2)</f>
        <v>0</v>
      </c>
      <c r="BL150" s="16" t="s">
        <v>130</v>
      </c>
      <c r="BM150" s="213" t="s">
        <v>644</v>
      </c>
    </row>
    <row r="151" spans="1:65" s="2" customFormat="1" ht="29.25">
      <c r="A151" s="33"/>
      <c r="B151" s="34"/>
      <c r="C151" s="35"/>
      <c r="D151" s="215" t="s">
        <v>132</v>
      </c>
      <c r="E151" s="35"/>
      <c r="F151" s="216" t="s">
        <v>645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132</v>
      </c>
      <c r="AU151" s="16" t="s">
        <v>87</v>
      </c>
    </row>
    <row r="152" spans="1:65" s="13" customFormat="1" ht="11.25">
      <c r="B152" s="220"/>
      <c r="C152" s="221"/>
      <c r="D152" s="215" t="s">
        <v>136</v>
      </c>
      <c r="E152" s="222" t="s">
        <v>1</v>
      </c>
      <c r="F152" s="223" t="s">
        <v>646</v>
      </c>
      <c r="G152" s="221"/>
      <c r="H152" s="224">
        <v>24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136</v>
      </c>
      <c r="AU152" s="230" t="s">
        <v>87</v>
      </c>
      <c r="AV152" s="13" t="s">
        <v>87</v>
      </c>
      <c r="AW152" s="13" t="s">
        <v>34</v>
      </c>
      <c r="AX152" s="13" t="s">
        <v>85</v>
      </c>
      <c r="AY152" s="230" t="s">
        <v>122</v>
      </c>
    </row>
    <row r="153" spans="1:65" s="2" customFormat="1" ht="21.75" customHeight="1">
      <c r="A153" s="33"/>
      <c r="B153" s="34"/>
      <c r="C153" s="202" t="s">
        <v>190</v>
      </c>
      <c r="D153" s="202" t="s">
        <v>125</v>
      </c>
      <c r="E153" s="203" t="s">
        <v>647</v>
      </c>
      <c r="F153" s="204" t="s">
        <v>648</v>
      </c>
      <c r="G153" s="205" t="s">
        <v>128</v>
      </c>
      <c r="H153" s="206">
        <v>40</v>
      </c>
      <c r="I153" s="207"/>
      <c r="J153" s="208">
        <f>ROUND(I153*H153,2)</f>
        <v>0</v>
      </c>
      <c r="K153" s="204" t="s">
        <v>129</v>
      </c>
      <c r="L153" s="38"/>
      <c r="M153" s="209" t="s">
        <v>1</v>
      </c>
      <c r="N153" s="210" t="s">
        <v>42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130</v>
      </c>
      <c r="AT153" s="213" t="s">
        <v>125</v>
      </c>
      <c r="AU153" s="213" t="s">
        <v>87</v>
      </c>
      <c r="AY153" s="16" t="s">
        <v>122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130</v>
      </c>
      <c r="BM153" s="213" t="s">
        <v>649</v>
      </c>
    </row>
    <row r="154" spans="1:65" s="2" customFormat="1" ht="19.5">
      <c r="A154" s="33"/>
      <c r="B154" s="34"/>
      <c r="C154" s="35"/>
      <c r="D154" s="215" t="s">
        <v>132</v>
      </c>
      <c r="E154" s="35"/>
      <c r="F154" s="216" t="s">
        <v>650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132</v>
      </c>
      <c r="AU154" s="16" t="s">
        <v>87</v>
      </c>
    </row>
    <row r="155" spans="1:65" s="13" customFormat="1" ht="11.25">
      <c r="B155" s="220"/>
      <c r="C155" s="221"/>
      <c r="D155" s="215" t="s">
        <v>136</v>
      </c>
      <c r="E155" s="222" t="s">
        <v>1</v>
      </c>
      <c r="F155" s="223" t="s">
        <v>641</v>
      </c>
      <c r="G155" s="221"/>
      <c r="H155" s="224">
        <v>40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136</v>
      </c>
      <c r="AU155" s="230" t="s">
        <v>87</v>
      </c>
      <c r="AV155" s="13" t="s">
        <v>87</v>
      </c>
      <c r="AW155" s="13" t="s">
        <v>34</v>
      </c>
      <c r="AX155" s="13" t="s">
        <v>85</v>
      </c>
      <c r="AY155" s="230" t="s">
        <v>122</v>
      </c>
    </row>
    <row r="156" spans="1:65" s="2" customFormat="1" ht="21.75" customHeight="1">
      <c r="A156" s="33"/>
      <c r="B156" s="34"/>
      <c r="C156" s="202" t="s">
        <v>196</v>
      </c>
      <c r="D156" s="202" t="s">
        <v>125</v>
      </c>
      <c r="E156" s="203" t="s">
        <v>651</v>
      </c>
      <c r="F156" s="204" t="s">
        <v>652</v>
      </c>
      <c r="G156" s="205" t="s">
        <v>155</v>
      </c>
      <c r="H156" s="206">
        <v>8</v>
      </c>
      <c r="I156" s="207"/>
      <c r="J156" s="208">
        <f>ROUND(I156*H156,2)</f>
        <v>0</v>
      </c>
      <c r="K156" s="204" t="s">
        <v>129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130</v>
      </c>
      <c r="AT156" s="213" t="s">
        <v>125</v>
      </c>
      <c r="AU156" s="213" t="s">
        <v>87</v>
      </c>
      <c r="AY156" s="16" t="s">
        <v>122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130</v>
      </c>
      <c r="BM156" s="213" t="s">
        <v>653</v>
      </c>
    </row>
    <row r="157" spans="1:65" s="2" customFormat="1" ht="29.25">
      <c r="A157" s="33"/>
      <c r="B157" s="34"/>
      <c r="C157" s="35"/>
      <c r="D157" s="215" t="s">
        <v>132</v>
      </c>
      <c r="E157" s="35"/>
      <c r="F157" s="216" t="s">
        <v>654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13" customFormat="1" ht="11.25">
      <c r="B158" s="220"/>
      <c r="C158" s="221"/>
      <c r="D158" s="215" t="s">
        <v>136</v>
      </c>
      <c r="E158" s="222" t="s">
        <v>1</v>
      </c>
      <c r="F158" s="223" t="s">
        <v>626</v>
      </c>
      <c r="G158" s="221"/>
      <c r="H158" s="224">
        <v>8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136</v>
      </c>
      <c r="AU158" s="230" t="s">
        <v>87</v>
      </c>
      <c r="AV158" s="13" t="s">
        <v>87</v>
      </c>
      <c r="AW158" s="13" t="s">
        <v>34</v>
      </c>
      <c r="AX158" s="13" t="s">
        <v>85</v>
      </c>
      <c r="AY158" s="230" t="s">
        <v>122</v>
      </c>
    </row>
    <row r="159" spans="1:65" s="2" customFormat="1" ht="21.75" customHeight="1">
      <c r="A159" s="33"/>
      <c r="B159" s="34"/>
      <c r="C159" s="242" t="s">
        <v>205</v>
      </c>
      <c r="D159" s="242" t="s">
        <v>356</v>
      </c>
      <c r="E159" s="243" t="s">
        <v>655</v>
      </c>
      <c r="F159" s="244" t="s">
        <v>656</v>
      </c>
      <c r="G159" s="245" t="s">
        <v>155</v>
      </c>
      <c r="H159" s="246">
        <v>28.724</v>
      </c>
      <c r="I159" s="247"/>
      <c r="J159" s="248">
        <f>ROUND(I159*H159,2)</f>
        <v>0</v>
      </c>
      <c r="K159" s="244" t="s">
        <v>129</v>
      </c>
      <c r="L159" s="249"/>
      <c r="M159" s="250" t="s">
        <v>1</v>
      </c>
      <c r="N159" s="251" t="s">
        <v>42</v>
      </c>
      <c r="O159" s="70"/>
      <c r="P159" s="211">
        <f>O159*H159</f>
        <v>0</v>
      </c>
      <c r="Q159" s="211">
        <v>0.95499999999999996</v>
      </c>
      <c r="R159" s="211">
        <f>Q159*H159</f>
        <v>27.431419999999999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177</v>
      </c>
      <c r="AT159" s="213" t="s">
        <v>356</v>
      </c>
      <c r="AU159" s="213" t="s">
        <v>87</v>
      </c>
      <c r="AY159" s="16" t="s">
        <v>122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130</v>
      </c>
      <c r="BM159" s="213" t="s">
        <v>657</v>
      </c>
    </row>
    <row r="160" spans="1:65" s="2" customFormat="1" ht="11.25">
      <c r="A160" s="33"/>
      <c r="B160" s="34"/>
      <c r="C160" s="35"/>
      <c r="D160" s="215" t="s">
        <v>132</v>
      </c>
      <c r="E160" s="35"/>
      <c r="F160" s="216" t="s">
        <v>656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132</v>
      </c>
      <c r="AU160" s="16" t="s">
        <v>87</v>
      </c>
    </row>
    <row r="161" spans="1:65" s="13" customFormat="1" ht="11.25">
      <c r="B161" s="220"/>
      <c r="C161" s="221"/>
      <c r="D161" s="215" t="s">
        <v>136</v>
      </c>
      <c r="E161" s="222" t="s">
        <v>1</v>
      </c>
      <c r="F161" s="223" t="s">
        <v>658</v>
      </c>
      <c r="G161" s="221"/>
      <c r="H161" s="224">
        <v>28.724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136</v>
      </c>
      <c r="AU161" s="230" t="s">
        <v>87</v>
      </c>
      <c r="AV161" s="13" t="s">
        <v>87</v>
      </c>
      <c r="AW161" s="13" t="s">
        <v>34</v>
      </c>
      <c r="AX161" s="13" t="s">
        <v>85</v>
      </c>
      <c r="AY161" s="230" t="s">
        <v>122</v>
      </c>
    </row>
    <row r="162" spans="1:65" s="2" customFormat="1" ht="21.75" customHeight="1">
      <c r="A162" s="33"/>
      <c r="B162" s="34"/>
      <c r="C162" s="242" t="s">
        <v>211</v>
      </c>
      <c r="D162" s="242" t="s">
        <v>356</v>
      </c>
      <c r="E162" s="243" t="s">
        <v>417</v>
      </c>
      <c r="F162" s="244" t="s">
        <v>418</v>
      </c>
      <c r="G162" s="245" t="s">
        <v>128</v>
      </c>
      <c r="H162" s="246">
        <v>1704</v>
      </c>
      <c r="I162" s="247"/>
      <c r="J162" s="248">
        <f>ROUND(I162*H162,2)</f>
        <v>0</v>
      </c>
      <c r="K162" s="244" t="s">
        <v>129</v>
      </c>
      <c r="L162" s="249"/>
      <c r="M162" s="250" t="s">
        <v>1</v>
      </c>
      <c r="N162" s="251" t="s">
        <v>42</v>
      </c>
      <c r="O162" s="70"/>
      <c r="P162" s="211">
        <f>O162*H162</f>
        <v>0</v>
      </c>
      <c r="Q162" s="211">
        <v>5.1999999999999995E-4</v>
      </c>
      <c r="R162" s="211">
        <f>Q162*H162</f>
        <v>0.88607999999999987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177</v>
      </c>
      <c r="AT162" s="213" t="s">
        <v>356</v>
      </c>
      <c r="AU162" s="213" t="s">
        <v>87</v>
      </c>
      <c r="AY162" s="16" t="s">
        <v>122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130</v>
      </c>
      <c r="BM162" s="213" t="s">
        <v>659</v>
      </c>
    </row>
    <row r="163" spans="1:65" s="2" customFormat="1" ht="11.25">
      <c r="A163" s="33"/>
      <c r="B163" s="34"/>
      <c r="C163" s="35"/>
      <c r="D163" s="215" t="s">
        <v>132</v>
      </c>
      <c r="E163" s="35"/>
      <c r="F163" s="216" t="s">
        <v>418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132</v>
      </c>
      <c r="AU163" s="16" t="s">
        <v>87</v>
      </c>
    </row>
    <row r="164" spans="1:65" s="13" customFormat="1" ht="11.25">
      <c r="B164" s="220"/>
      <c r="C164" s="221"/>
      <c r="D164" s="215" t="s">
        <v>136</v>
      </c>
      <c r="E164" s="222" t="s">
        <v>1</v>
      </c>
      <c r="F164" s="223" t="s">
        <v>660</v>
      </c>
      <c r="G164" s="221"/>
      <c r="H164" s="224">
        <v>1704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136</v>
      </c>
      <c r="AU164" s="230" t="s">
        <v>87</v>
      </c>
      <c r="AV164" s="13" t="s">
        <v>87</v>
      </c>
      <c r="AW164" s="13" t="s">
        <v>34</v>
      </c>
      <c r="AX164" s="13" t="s">
        <v>85</v>
      </c>
      <c r="AY164" s="230" t="s">
        <v>122</v>
      </c>
    </row>
    <row r="165" spans="1:65" s="2" customFormat="1" ht="21.75" customHeight="1">
      <c r="A165" s="33"/>
      <c r="B165" s="34"/>
      <c r="C165" s="242" t="s">
        <v>217</v>
      </c>
      <c r="D165" s="242" t="s">
        <v>356</v>
      </c>
      <c r="E165" s="243" t="s">
        <v>661</v>
      </c>
      <c r="F165" s="244" t="s">
        <v>662</v>
      </c>
      <c r="G165" s="245" t="s">
        <v>128</v>
      </c>
      <c r="H165" s="246">
        <v>952</v>
      </c>
      <c r="I165" s="247"/>
      <c r="J165" s="248">
        <f>ROUND(I165*H165,2)</f>
        <v>0</v>
      </c>
      <c r="K165" s="244" t="s">
        <v>129</v>
      </c>
      <c r="L165" s="249"/>
      <c r="M165" s="250" t="s">
        <v>1</v>
      </c>
      <c r="N165" s="251" t="s">
        <v>42</v>
      </c>
      <c r="O165" s="70"/>
      <c r="P165" s="211">
        <f>O165*H165</f>
        <v>0</v>
      </c>
      <c r="Q165" s="211">
        <v>5.6999999999999998E-4</v>
      </c>
      <c r="R165" s="211">
        <f>Q165*H165</f>
        <v>0.54264000000000001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177</v>
      </c>
      <c r="AT165" s="213" t="s">
        <v>356</v>
      </c>
      <c r="AU165" s="213" t="s">
        <v>87</v>
      </c>
      <c r="AY165" s="16" t="s">
        <v>122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130</v>
      </c>
      <c r="BM165" s="213" t="s">
        <v>663</v>
      </c>
    </row>
    <row r="166" spans="1:65" s="2" customFormat="1" ht="11.25">
      <c r="A166" s="33"/>
      <c r="B166" s="34"/>
      <c r="C166" s="35"/>
      <c r="D166" s="215" t="s">
        <v>132</v>
      </c>
      <c r="E166" s="35"/>
      <c r="F166" s="216" t="s">
        <v>662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87</v>
      </c>
    </row>
    <row r="167" spans="1:65" s="13" customFormat="1" ht="11.25">
      <c r="B167" s="220"/>
      <c r="C167" s="221"/>
      <c r="D167" s="215" t="s">
        <v>136</v>
      </c>
      <c r="E167" s="222" t="s">
        <v>1</v>
      </c>
      <c r="F167" s="223" t="s">
        <v>664</v>
      </c>
      <c r="G167" s="221"/>
      <c r="H167" s="224">
        <v>952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136</v>
      </c>
      <c r="AU167" s="230" t="s">
        <v>87</v>
      </c>
      <c r="AV167" s="13" t="s">
        <v>87</v>
      </c>
      <c r="AW167" s="13" t="s">
        <v>34</v>
      </c>
      <c r="AX167" s="13" t="s">
        <v>85</v>
      </c>
      <c r="AY167" s="230" t="s">
        <v>122</v>
      </c>
    </row>
    <row r="168" spans="1:65" s="2" customFormat="1" ht="21.75" customHeight="1">
      <c r="A168" s="33"/>
      <c r="B168" s="34"/>
      <c r="C168" s="242" t="s">
        <v>8</v>
      </c>
      <c r="D168" s="242" t="s">
        <v>356</v>
      </c>
      <c r="E168" s="243" t="s">
        <v>422</v>
      </c>
      <c r="F168" s="244" t="s">
        <v>423</v>
      </c>
      <c r="G168" s="245" t="s">
        <v>128</v>
      </c>
      <c r="H168" s="246">
        <v>2656</v>
      </c>
      <c r="I168" s="247"/>
      <c r="J168" s="248">
        <f>ROUND(I168*H168,2)</f>
        <v>0</v>
      </c>
      <c r="K168" s="244" t="s">
        <v>129</v>
      </c>
      <c r="L168" s="249"/>
      <c r="M168" s="250" t="s">
        <v>1</v>
      </c>
      <c r="N168" s="251" t="s">
        <v>42</v>
      </c>
      <c r="O168" s="70"/>
      <c r="P168" s="211">
        <f>O168*H168</f>
        <v>0</v>
      </c>
      <c r="Q168" s="211">
        <v>9.0000000000000006E-5</v>
      </c>
      <c r="R168" s="211">
        <f>Q168*H168</f>
        <v>0.23904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177</v>
      </c>
      <c r="AT168" s="213" t="s">
        <v>356</v>
      </c>
      <c r="AU168" s="213" t="s">
        <v>87</v>
      </c>
      <c r="AY168" s="16" t="s">
        <v>122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130</v>
      </c>
      <c r="BM168" s="213" t="s">
        <v>665</v>
      </c>
    </row>
    <row r="169" spans="1:65" s="2" customFormat="1" ht="11.25">
      <c r="A169" s="33"/>
      <c r="B169" s="34"/>
      <c r="C169" s="35"/>
      <c r="D169" s="215" t="s">
        <v>132</v>
      </c>
      <c r="E169" s="35"/>
      <c r="F169" s="216" t="s">
        <v>423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132</v>
      </c>
      <c r="AU169" s="16" t="s">
        <v>87</v>
      </c>
    </row>
    <row r="170" spans="1:65" s="13" customFormat="1" ht="11.25">
      <c r="B170" s="220"/>
      <c r="C170" s="221"/>
      <c r="D170" s="215" t="s">
        <v>136</v>
      </c>
      <c r="E170" s="222" t="s">
        <v>1</v>
      </c>
      <c r="F170" s="223" t="s">
        <v>666</v>
      </c>
      <c r="G170" s="221"/>
      <c r="H170" s="224">
        <v>2656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136</v>
      </c>
      <c r="AU170" s="230" t="s">
        <v>87</v>
      </c>
      <c r="AV170" s="13" t="s">
        <v>87</v>
      </c>
      <c r="AW170" s="13" t="s">
        <v>34</v>
      </c>
      <c r="AX170" s="13" t="s">
        <v>85</v>
      </c>
      <c r="AY170" s="230" t="s">
        <v>122</v>
      </c>
    </row>
    <row r="171" spans="1:65" s="2" customFormat="1" ht="21.75" customHeight="1">
      <c r="A171" s="33"/>
      <c r="B171" s="34"/>
      <c r="C171" s="242" t="s">
        <v>227</v>
      </c>
      <c r="D171" s="242" t="s">
        <v>356</v>
      </c>
      <c r="E171" s="243" t="s">
        <v>426</v>
      </c>
      <c r="F171" s="244" t="s">
        <v>427</v>
      </c>
      <c r="G171" s="245" t="s">
        <v>128</v>
      </c>
      <c r="H171" s="246">
        <v>440</v>
      </c>
      <c r="I171" s="247"/>
      <c r="J171" s="248">
        <f>ROUND(I171*H171,2)</f>
        <v>0</v>
      </c>
      <c r="K171" s="244" t="s">
        <v>129</v>
      </c>
      <c r="L171" s="249"/>
      <c r="M171" s="250" t="s">
        <v>1</v>
      </c>
      <c r="N171" s="251" t="s">
        <v>42</v>
      </c>
      <c r="O171" s="70"/>
      <c r="P171" s="211">
        <f>O171*H171</f>
        <v>0</v>
      </c>
      <c r="Q171" s="211">
        <v>9.0000000000000006E-5</v>
      </c>
      <c r="R171" s="211">
        <f>Q171*H171</f>
        <v>3.9600000000000003E-2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177</v>
      </c>
      <c r="AT171" s="213" t="s">
        <v>356</v>
      </c>
      <c r="AU171" s="213" t="s">
        <v>87</v>
      </c>
      <c r="AY171" s="16" t="s">
        <v>122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130</v>
      </c>
      <c r="BM171" s="213" t="s">
        <v>667</v>
      </c>
    </row>
    <row r="172" spans="1:65" s="2" customFormat="1" ht="11.25">
      <c r="A172" s="33"/>
      <c r="B172" s="34"/>
      <c r="C172" s="35"/>
      <c r="D172" s="215" t="s">
        <v>132</v>
      </c>
      <c r="E172" s="35"/>
      <c r="F172" s="216" t="s">
        <v>427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132</v>
      </c>
      <c r="AU172" s="16" t="s">
        <v>87</v>
      </c>
    </row>
    <row r="173" spans="1:65" s="13" customFormat="1" ht="11.25">
      <c r="B173" s="220"/>
      <c r="C173" s="221"/>
      <c r="D173" s="215" t="s">
        <v>136</v>
      </c>
      <c r="E173" s="222" t="s">
        <v>1</v>
      </c>
      <c r="F173" s="223" t="s">
        <v>668</v>
      </c>
      <c r="G173" s="221"/>
      <c r="H173" s="224">
        <v>440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136</v>
      </c>
      <c r="AU173" s="230" t="s">
        <v>87</v>
      </c>
      <c r="AV173" s="13" t="s">
        <v>87</v>
      </c>
      <c r="AW173" s="13" t="s">
        <v>34</v>
      </c>
      <c r="AX173" s="13" t="s">
        <v>85</v>
      </c>
      <c r="AY173" s="230" t="s">
        <v>122</v>
      </c>
    </row>
    <row r="174" spans="1:65" s="2" customFormat="1" ht="21.75" customHeight="1">
      <c r="A174" s="33"/>
      <c r="B174" s="34"/>
      <c r="C174" s="242" t="s">
        <v>233</v>
      </c>
      <c r="D174" s="242" t="s">
        <v>356</v>
      </c>
      <c r="E174" s="243" t="s">
        <v>669</v>
      </c>
      <c r="F174" s="244" t="s">
        <v>670</v>
      </c>
      <c r="G174" s="245" t="s">
        <v>199</v>
      </c>
      <c r="H174" s="246">
        <v>27.56</v>
      </c>
      <c r="I174" s="247"/>
      <c r="J174" s="248">
        <f>ROUND(I174*H174,2)</f>
        <v>0</v>
      </c>
      <c r="K174" s="244" t="s">
        <v>129</v>
      </c>
      <c r="L174" s="249"/>
      <c r="M174" s="250" t="s">
        <v>1</v>
      </c>
      <c r="N174" s="251" t="s">
        <v>42</v>
      </c>
      <c r="O174" s="70"/>
      <c r="P174" s="211">
        <f>O174*H174</f>
        <v>0</v>
      </c>
      <c r="Q174" s="211">
        <v>1E-3</v>
      </c>
      <c r="R174" s="211">
        <f>Q174*H174</f>
        <v>2.7559999999999998E-2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177</v>
      </c>
      <c r="AT174" s="213" t="s">
        <v>356</v>
      </c>
      <c r="AU174" s="213" t="s">
        <v>87</v>
      </c>
      <c r="AY174" s="16" t="s">
        <v>122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130</v>
      </c>
      <c r="BM174" s="213" t="s">
        <v>671</v>
      </c>
    </row>
    <row r="175" spans="1:65" s="2" customFormat="1" ht="11.25">
      <c r="A175" s="33"/>
      <c r="B175" s="34"/>
      <c r="C175" s="35"/>
      <c r="D175" s="215" t="s">
        <v>132</v>
      </c>
      <c r="E175" s="35"/>
      <c r="F175" s="216" t="s">
        <v>670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132</v>
      </c>
      <c r="AU175" s="16" t="s">
        <v>87</v>
      </c>
    </row>
    <row r="176" spans="1:65" s="13" customFormat="1" ht="11.25">
      <c r="B176" s="220"/>
      <c r="C176" s="221"/>
      <c r="D176" s="215" t="s">
        <v>136</v>
      </c>
      <c r="E176" s="222" t="s">
        <v>1</v>
      </c>
      <c r="F176" s="223" t="s">
        <v>672</v>
      </c>
      <c r="G176" s="221"/>
      <c r="H176" s="224">
        <v>27.56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136</v>
      </c>
      <c r="AU176" s="230" t="s">
        <v>87</v>
      </c>
      <c r="AV176" s="13" t="s">
        <v>87</v>
      </c>
      <c r="AW176" s="13" t="s">
        <v>34</v>
      </c>
      <c r="AX176" s="13" t="s">
        <v>85</v>
      </c>
      <c r="AY176" s="230" t="s">
        <v>122</v>
      </c>
    </row>
    <row r="177" spans="1:65" s="2" customFormat="1" ht="21.75" customHeight="1">
      <c r="A177" s="33"/>
      <c r="B177" s="34"/>
      <c r="C177" s="242" t="s">
        <v>239</v>
      </c>
      <c r="D177" s="242" t="s">
        <v>356</v>
      </c>
      <c r="E177" s="243" t="s">
        <v>673</v>
      </c>
      <c r="F177" s="244" t="s">
        <v>674</v>
      </c>
      <c r="G177" s="245" t="s">
        <v>128</v>
      </c>
      <c r="H177" s="246">
        <v>40</v>
      </c>
      <c r="I177" s="247"/>
      <c r="J177" s="248">
        <f>ROUND(I177*H177,2)</f>
        <v>0</v>
      </c>
      <c r="K177" s="244" t="s">
        <v>129</v>
      </c>
      <c r="L177" s="249"/>
      <c r="M177" s="250" t="s">
        <v>1</v>
      </c>
      <c r="N177" s="251" t="s">
        <v>42</v>
      </c>
      <c r="O177" s="70"/>
      <c r="P177" s="211">
        <f>O177*H177</f>
        <v>0</v>
      </c>
      <c r="Q177" s="211">
        <v>3.2000000000000003E-4</v>
      </c>
      <c r="R177" s="211">
        <f>Q177*H177</f>
        <v>1.2800000000000001E-2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177</v>
      </c>
      <c r="AT177" s="213" t="s">
        <v>356</v>
      </c>
      <c r="AU177" s="213" t="s">
        <v>87</v>
      </c>
      <c r="AY177" s="16" t="s">
        <v>122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130</v>
      </c>
      <c r="BM177" s="213" t="s">
        <v>675</v>
      </c>
    </row>
    <row r="178" spans="1:65" s="2" customFormat="1" ht="11.25">
      <c r="A178" s="33"/>
      <c r="B178" s="34"/>
      <c r="C178" s="35"/>
      <c r="D178" s="215" t="s">
        <v>132</v>
      </c>
      <c r="E178" s="35"/>
      <c r="F178" s="216" t="s">
        <v>674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132</v>
      </c>
      <c r="AU178" s="16" t="s">
        <v>87</v>
      </c>
    </row>
    <row r="179" spans="1:65" s="13" customFormat="1" ht="11.25">
      <c r="B179" s="220"/>
      <c r="C179" s="221"/>
      <c r="D179" s="215" t="s">
        <v>136</v>
      </c>
      <c r="E179" s="222" t="s">
        <v>1</v>
      </c>
      <c r="F179" s="223" t="s">
        <v>641</v>
      </c>
      <c r="G179" s="221"/>
      <c r="H179" s="224">
        <v>40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136</v>
      </c>
      <c r="AU179" s="230" t="s">
        <v>87</v>
      </c>
      <c r="AV179" s="13" t="s">
        <v>87</v>
      </c>
      <c r="AW179" s="13" t="s">
        <v>34</v>
      </c>
      <c r="AX179" s="13" t="s">
        <v>85</v>
      </c>
      <c r="AY179" s="230" t="s">
        <v>122</v>
      </c>
    </row>
    <row r="180" spans="1:65" s="2" customFormat="1" ht="21.75" customHeight="1">
      <c r="A180" s="33"/>
      <c r="B180" s="34"/>
      <c r="C180" s="242" t="s">
        <v>246</v>
      </c>
      <c r="D180" s="242" t="s">
        <v>356</v>
      </c>
      <c r="E180" s="243" t="s">
        <v>676</v>
      </c>
      <c r="F180" s="244" t="s">
        <v>677</v>
      </c>
      <c r="G180" s="245" t="s">
        <v>128</v>
      </c>
      <c r="H180" s="246">
        <v>40</v>
      </c>
      <c r="I180" s="247"/>
      <c r="J180" s="248">
        <f>ROUND(I180*H180,2)</f>
        <v>0</v>
      </c>
      <c r="K180" s="244" t="s">
        <v>129</v>
      </c>
      <c r="L180" s="249"/>
      <c r="M180" s="250" t="s">
        <v>1</v>
      </c>
      <c r="N180" s="251" t="s">
        <v>42</v>
      </c>
      <c r="O180" s="70"/>
      <c r="P180" s="211">
        <f>O180*H180</f>
        <v>0</v>
      </c>
      <c r="Q180" s="211">
        <v>1.4999999999999999E-4</v>
      </c>
      <c r="R180" s="211">
        <f>Q180*H180</f>
        <v>5.9999999999999993E-3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177</v>
      </c>
      <c r="AT180" s="213" t="s">
        <v>356</v>
      </c>
      <c r="AU180" s="213" t="s">
        <v>87</v>
      </c>
      <c r="AY180" s="16" t="s">
        <v>122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130</v>
      </c>
      <c r="BM180" s="213" t="s">
        <v>678</v>
      </c>
    </row>
    <row r="181" spans="1:65" s="2" customFormat="1" ht="11.25">
      <c r="A181" s="33"/>
      <c r="B181" s="34"/>
      <c r="C181" s="35"/>
      <c r="D181" s="215" t="s">
        <v>132</v>
      </c>
      <c r="E181" s="35"/>
      <c r="F181" s="216" t="s">
        <v>677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132</v>
      </c>
      <c r="AU181" s="16" t="s">
        <v>87</v>
      </c>
    </row>
    <row r="182" spans="1:65" s="13" customFormat="1" ht="11.25">
      <c r="B182" s="220"/>
      <c r="C182" s="221"/>
      <c r="D182" s="215" t="s">
        <v>136</v>
      </c>
      <c r="E182" s="222" t="s">
        <v>1</v>
      </c>
      <c r="F182" s="223" t="s">
        <v>641</v>
      </c>
      <c r="G182" s="221"/>
      <c r="H182" s="224">
        <v>40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136</v>
      </c>
      <c r="AU182" s="230" t="s">
        <v>87</v>
      </c>
      <c r="AV182" s="13" t="s">
        <v>87</v>
      </c>
      <c r="AW182" s="13" t="s">
        <v>34</v>
      </c>
      <c r="AX182" s="13" t="s">
        <v>85</v>
      </c>
      <c r="AY182" s="230" t="s">
        <v>122</v>
      </c>
    </row>
    <row r="183" spans="1:65" s="2" customFormat="1" ht="21.75" customHeight="1">
      <c r="A183" s="33"/>
      <c r="B183" s="34"/>
      <c r="C183" s="242" t="s">
        <v>252</v>
      </c>
      <c r="D183" s="242" t="s">
        <v>356</v>
      </c>
      <c r="E183" s="243" t="s">
        <v>422</v>
      </c>
      <c r="F183" s="244" t="s">
        <v>423</v>
      </c>
      <c r="G183" s="245" t="s">
        <v>128</v>
      </c>
      <c r="H183" s="246">
        <v>80</v>
      </c>
      <c r="I183" s="247"/>
      <c r="J183" s="248">
        <f>ROUND(I183*H183,2)</f>
        <v>0</v>
      </c>
      <c r="K183" s="244" t="s">
        <v>129</v>
      </c>
      <c r="L183" s="249"/>
      <c r="M183" s="250" t="s">
        <v>1</v>
      </c>
      <c r="N183" s="251" t="s">
        <v>42</v>
      </c>
      <c r="O183" s="70"/>
      <c r="P183" s="211">
        <f>O183*H183</f>
        <v>0</v>
      </c>
      <c r="Q183" s="211">
        <v>9.0000000000000006E-5</v>
      </c>
      <c r="R183" s="211">
        <f>Q183*H183</f>
        <v>7.2000000000000007E-3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177</v>
      </c>
      <c r="AT183" s="213" t="s">
        <v>356</v>
      </c>
      <c r="AU183" s="213" t="s">
        <v>87</v>
      </c>
      <c r="AY183" s="16" t="s">
        <v>122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85</v>
      </c>
      <c r="BK183" s="214">
        <f>ROUND(I183*H183,2)</f>
        <v>0</v>
      </c>
      <c r="BL183" s="16" t="s">
        <v>130</v>
      </c>
      <c r="BM183" s="213" t="s">
        <v>679</v>
      </c>
    </row>
    <row r="184" spans="1:65" s="2" customFormat="1" ht="11.25">
      <c r="A184" s="33"/>
      <c r="B184" s="34"/>
      <c r="C184" s="35"/>
      <c r="D184" s="215" t="s">
        <v>132</v>
      </c>
      <c r="E184" s="35"/>
      <c r="F184" s="216" t="s">
        <v>423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132</v>
      </c>
      <c r="AU184" s="16" t="s">
        <v>87</v>
      </c>
    </row>
    <row r="185" spans="1:65" s="13" customFormat="1" ht="11.25">
      <c r="B185" s="220"/>
      <c r="C185" s="221"/>
      <c r="D185" s="215" t="s">
        <v>136</v>
      </c>
      <c r="E185" s="222" t="s">
        <v>1</v>
      </c>
      <c r="F185" s="223" t="s">
        <v>636</v>
      </c>
      <c r="G185" s="221"/>
      <c r="H185" s="224">
        <v>80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136</v>
      </c>
      <c r="AU185" s="230" t="s">
        <v>87</v>
      </c>
      <c r="AV185" s="13" t="s">
        <v>87</v>
      </c>
      <c r="AW185" s="13" t="s">
        <v>34</v>
      </c>
      <c r="AX185" s="13" t="s">
        <v>85</v>
      </c>
      <c r="AY185" s="230" t="s">
        <v>122</v>
      </c>
    </row>
    <row r="186" spans="1:65" s="2" customFormat="1" ht="21.75" customHeight="1">
      <c r="A186" s="33"/>
      <c r="B186" s="34"/>
      <c r="C186" s="242" t="s">
        <v>7</v>
      </c>
      <c r="D186" s="242" t="s">
        <v>356</v>
      </c>
      <c r="E186" s="243" t="s">
        <v>680</v>
      </c>
      <c r="F186" s="244" t="s">
        <v>681</v>
      </c>
      <c r="G186" s="245" t="s">
        <v>128</v>
      </c>
      <c r="H186" s="246">
        <v>40</v>
      </c>
      <c r="I186" s="247"/>
      <c r="J186" s="248">
        <f>ROUND(I186*H186,2)</f>
        <v>0</v>
      </c>
      <c r="K186" s="244" t="s">
        <v>129</v>
      </c>
      <c r="L186" s="249"/>
      <c r="M186" s="250" t="s">
        <v>1</v>
      </c>
      <c r="N186" s="251" t="s">
        <v>42</v>
      </c>
      <c r="O186" s="70"/>
      <c r="P186" s="211">
        <f>O186*H186</f>
        <v>0</v>
      </c>
      <c r="Q186" s="211">
        <v>8.1999999999999998E-4</v>
      </c>
      <c r="R186" s="211">
        <f>Q186*H186</f>
        <v>3.2799999999999996E-2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177</v>
      </c>
      <c r="AT186" s="213" t="s">
        <v>356</v>
      </c>
      <c r="AU186" s="213" t="s">
        <v>87</v>
      </c>
      <c r="AY186" s="16" t="s">
        <v>122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85</v>
      </c>
      <c r="BK186" s="214">
        <f>ROUND(I186*H186,2)</f>
        <v>0</v>
      </c>
      <c r="BL186" s="16" t="s">
        <v>130</v>
      </c>
      <c r="BM186" s="213" t="s">
        <v>682</v>
      </c>
    </row>
    <row r="187" spans="1:65" s="2" customFormat="1" ht="11.25">
      <c r="A187" s="33"/>
      <c r="B187" s="34"/>
      <c r="C187" s="35"/>
      <c r="D187" s="215" t="s">
        <v>132</v>
      </c>
      <c r="E187" s="35"/>
      <c r="F187" s="216" t="s">
        <v>681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132</v>
      </c>
      <c r="AU187" s="16" t="s">
        <v>87</v>
      </c>
    </row>
    <row r="188" spans="1:65" s="13" customFormat="1" ht="11.25">
      <c r="B188" s="220"/>
      <c r="C188" s="221"/>
      <c r="D188" s="215" t="s">
        <v>136</v>
      </c>
      <c r="E188" s="222" t="s">
        <v>1</v>
      </c>
      <c r="F188" s="223" t="s">
        <v>641</v>
      </c>
      <c r="G188" s="221"/>
      <c r="H188" s="224">
        <v>40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136</v>
      </c>
      <c r="AU188" s="230" t="s">
        <v>87</v>
      </c>
      <c r="AV188" s="13" t="s">
        <v>87</v>
      </c>
      <c r="AW188" s="13" t="s">
        <v>34</v>
      </c>
      <c r="AX188" s="13" t="s">
        <v>85</v>
      </c>
      <c r="AY188" s="230" t="s">
        <v>122</v>
      </c>
    </row>
    <row r="189" spans="1:65" s="2" customFormat="1" ht="21.75" customHeight="1">
      <c r="A189" s="33"/>
      <c r="B189" s="34"/>
      <c r="C189" s="242" t="s">
        <v>263</v>
      </c>
      <c r="D189" s="242" t="s">
        <v>356</v>
      </c>
      <c r="E189" s="243" t="s">
        <v>367</v>
      </c>
      <c r="F189" s="244" t="s">
        <v>368</v>
      </c>
      <c r="G189" s="245" t="s">
        <v>147</v>
      </c>
      <c r="H189" s="246">
        <v>12.8</v>
      </c>
      <c r="I189" s="247"/>
      <c r="J189" s="248">
        <f>ROUND(I189*H189,2)</f>
        <v>0</v>
      </c>
      <c r="K189" s="244" t="s">
        <v>129</v>
      </c>
      <c r="L189" s="249"/>
      <c r="M189" s="250" t="s">
        <v>1</v>
      </c>
      <c r="N189" s="251" t="s">
        <v>42</v>
      </c>
      <c r="O189" s="70"/>
      <c r="P189" s="211">
        <f>O189*H189</f>
        <v>0</v>
      </c>
      <c r="Q189" s="211">
        <v>1</v>
      </c>
      <c r="R189" s="211">
        <f>Q189*H189</f>
        <v>12.8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177</v>
      </c>
      <c r="AT189" s="213" t="s">
        <v>356</v>
      </c>
      <c r="AU189" s="213" t="s">
        <v>87</v>
      </c>
      <c r="AY189" s="16" t="s">
        <v>122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130</v>
      </c>
      <c r="BM189" s="213" t="s">
        <v>683</v>
      </c>
    </row>
    <row r="190" spans="1:65" s="2" customFormat="1" ht="11.25">
      <c r="A190" s="33"/>
      <c r="B190" s="34"/>
      <c r="C190" s="35"/>
      <c r="D190" s="215" t="s">
        <v>132</v>
      </c>
      <c r="E190" s="35"/>
      <c r="F190" s="216" t="s">
        <v>368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132</v>
      </c>
      <c r="AU190" s="16" t="s">
        <v>87</v>
      </c>
    </row>
    <row r="191" spans="1:65" s="13" customFormat="1" ht="11.25">
      <c r="B191" s="220"/>
      <c r="C191" s="221"/>
      <c r="D191" s="215" t="s">
        <v>136</v>
      </c>
      <c r="E191" s="222" t="s">
        <v>1</v>
      </c>
      <c r="F191" s="223" t="s">
        <v>684</v>
      </c>
      <c r="G191" s="221"/>
      <c r="H191" s="224">
        <v>12.8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136</v>
      </c>
      <c r="AU191" s="230" t="s">
        <v>87</v>
      </c>
      <c r="AV191" s="13" t="s">
        <v>87</v>
      </c>
      <c r="AW191" s="13" t="s">
        <v>34</v>
      </c>
      <c r="AX191" s="13" t="s">
        <v>85</v>
      </c>
      <c r="AY191" s="230" t="s">
        <v>122</v>
      </c>
    </row>
    <row r="192" spans="1:65" s="2" customFormat="1" ht="21.75" customHeight="1">
      <c r="A192" s="33"/>
      <c r="B192" s="34"/>
      <c r="C192" s="242" t="s">
        <v>269</v>
      </c>
      <c r="D192" s="242" t="s">
        <v>356</v>
      </c>
      <c r="E192" s="243" t="s">
        <v>357</v>
      </c>
      <c r="F192" s="244" t="s">
        <v>358</v>
      </c>
      <c r="G192" s="245" t="s">
        <v>147</v>
      </c>
      <c r="H192" s="246">
        <v>13.6</v>
      </c>
      <c r="I192" s="247"/>
      <c r="J192" s="248">
        <f>ROUND(I192*H192,2)</f>
        <v>0</v>
      </c>
      <c r="K192" s="244" t="s">
        <v>129</v>
      </c>
      <c r="L192" s="249"/>
      <c r="M192" s="250" t="s">
        <v>1</v>
      </c>
      <c r="N192" s="251" t="s">
        <v>42</v>
      </c>
      <c r="O192" s="70"/>
      <c r="P192" s="211">
        <f>O192*H192</f>
        <v>0</v>
      </c>
      <c r="Q192" s="211">
        <v>1</v>
      </c>
      <c r="R192" s="211">
        <f>Q192*H192</f>
        <v>13.6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177</v>
      </c>
      <c r="AT192" s="213" t="s">
        <v>356</v>
      </c>
      <c r="AU192" s="213" t="s">
        <v>87</v>
      </c>
      <c r="AY192" s="16" t="s">
        <v>122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130</v>
      </c>
      <c r="BM192" s="213" t="s">
        <v>685</v>
      </c>
    </row>
    <row r="193" spans="1:65" s="2" customFormat="1" ht="11.25">
      <c r="A193" s="33"/>
      <c r="B193" s="34"/>
      <c r="C193" s="35"/>
      <c r="D193" s="215" t="s">
        <v>132</v>
      </c>
      <c r="E193" s="35"/>
      <c r="F193" s="216" t="s">
        <v>358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132</v>
      </c>
      <c r="AU193" s="16" t="s">
        <v>87</v>
      </c>
    </row>
    <row r="194" spans="1:65" s="13" customFormat="1" ht="11.25">
      <c r="B194" s="220"/>
      <c r="C194" s="221"/>
      <c r="D194" s="215" t="s">
        <v>136</v>
      </c>
      <c r="E194" s="222" t="s">
        <v>1</v>
      </c>
      <c r="F194" s="223" t="s">
        <v>686</v>
      </c>
      <c r="G194" s="221"/>
      <c r="H194" s="224">
        <v>13.6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136</v>
      </c>
      <c r="AU194" s="230" t="s">
        <v>87</v>
      </c>
      <c r="AV194" s="13" t="s">
        <v>87</v>
      </c>
      <c r="AW194" s="13" t="s">
        <v>34</v>
      </c>
      <c r="AX194" s="13" t="s">
        <v>85</v>
      </c>
      <c r="AY194" s="230" t="s">
        <v>122</v>
      </c>
    </row>
    <row r="195" spans="1:65" s="12" customFormat="1" ht="25.9" customHeight="1">
      <c r="B195" s="186"/>
      <c r="C195" s="187"/>
      <c r="D195" s="188" t="s">
        <v>76</v>
      </c>
      <c r="E195" s="189" t="s">
        <v>448</v>
      </c>
      <c r="F195" s="189" t="s">
        <v>449</v>
      </c>
      <c r="G195" s="187"/>
      <c r="H195" s="187"/>
      <c r="I195" s="190"/>
      <c r="J195" s="191">
        <f>BK195</f>
        <v>0</v>
      </c>
      <c r="K195" s="187"/>
      <c r="L195" s="192"/>
      <c r="M195" s="193"/>
      <c r="N195" s="194"/>
      <c r="O195" s="194"/>
      <c r="P195" s="195">
        <f>SUM(P196:P218)</f>
        <v>0</v>
      </c>
      <c r="Q195" s="194"/>
      <c r="R195" s="195">
        <f>SUM(R196:R218)</f>
        <v>0</v>
      </c>
      <c r="S195" s="194"/>
      <c r="T195" s="196">
        <f>SUM(T196:T218)</f>
        <v>0</v>
      </c>
      <c r="AR195" s="197" t="s">
        <v>130</v>
      </c>
      <c r="AT195" s="198" t="s">
        <v>76</v>
      </c>
      <c r="AU195" s="198" t="s">
        <v>77</v>
      </c>
      <c r="AY195" s="197" t="s">
        <v>122</v>
      </c>
      <c r="BK195" s="199">
        <f>SUM(BK196:BK218)</f>
        <v>0</v>
      </c>
    </row>
    <row r="196" spans="1:65" s="2" customFormat="1" ht="33" customHeight="1">
      <c r="A196" s="33"/>
      <c r="B196" s="34"/>
      <c r="C196" s="202" t="s">
        <v>274</v>
      </c>
      <c r="D196" s="202" t="s">
        <v>125</v>
      </c>
      <c r="E196" s="203" t="s">
        <v>582</v>
      </c>
      <c r="F196" s="204" t="s">
        <v>583</v>
      </c>
      <c r="G196" s="205" t="s">
        <v>147</v>
      </c>
      <c r="H196" s="206">
        <v>26.687999999999999</v>
      </c>
      <c r="I196" s="207"/>
      <c r="J196" s="208">
        <f>ROUND(I196*H196,2)</f>
        <v>0</v>
      </c>
      <c r="K196" s="204" t="s">
        <v>129</v>
      </c>
      <c r="L196" s="38"/>
      <c r="M196" s="209" t="s">
        <v>1</v>
      </c>
      <c r="N196" s="210" t="s">
        <v>42</v>
      </c>
      <c r="O196" s="70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453</v>
      </c>
      <c r="AT196" s="213" t="s">
        <v>125</v>
      </c>
      <c r="AU196" s="213" t="s">
        <v>85</v>
      </c>
      <c r="AY196" s="16" t="s">
        <v>122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453</v>
      </c>
      <c r="BM196" s="213" t="s">
        <v>687</v>
      </c>
    </row>
    <row r="197" spans="1:65" s="2" customFormat="1" ht="68.25">
      <c r="A197" s="33"/>
      <c r="B197" s="34"/>
      <c r="C197" s="35"/>
      <c r="D197" s="215" t="s">
        <v>132</v>
      </c>
      <c r="E197" s="35"/>
      <c r="F197" s="216" t="s">
        <v>585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132</v>
      </c>
      <c r="AU197" s="16" t="s">
        <v>85</v>
      </c>
    </row>
    <row r="198" spans="1:65" s="13" customFormat="1" ht="11.25">
      <c r="B198" s="220"/>
      <c r="C198" s="221"/>
      <c r="D198" s="215" t="s">
        <v>136</v>
      </c>
      <c r="E198" s="222" t="s">
        <v>1</v>
      </c>
      <c r="F198" s="223" t="s">
        <v>688</v>
      </c>
      <c r="G198" s="221"/>
      <c r="H198" s="224">
        <v>26.687999999999999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136</v>
      </c>
      <c r="AU198" s="230" t="s">
        <v>85</v>
      </c>
      <c r="AV198" s="13" t="s">
        <v>87</v>
      </c>
      <c r="AW198" s="13" t="s">
        <v>34</v>
      </c>
      <c r="AX198" s="13" t="s">
        <v>85</v>
      </c>
      <c r="AY198" s="230" t="s">
        <v>122</v>
      </c>
    </row>
    <row r="199" spans="1:65" s="2" customFormat="1" ht="21.75" customHeight="1">
      <c r="A199" s="33"/>
      <c r="B199" s="34"/>
      <c r="C199" s="202" t="s">
        <v>279</v>
      </c>
      <c r="D199" s="202" t="s">
        <v>125</v>
      </c>
      <c r="E199" s="203" t="s">
        <v>451</v>
      </c>
      <c r="F199" s="204" t="s">
        <v>452</v>
      </c>
      <c r="G199" s="205" t="s">
        <v>147</v>
      </c>
      <c r="H199" s="206">
        <v>6.8000000000000005E-2</v>
      </c>
      <c r="I199" s="207"/>
      <c r="J199" s="208">
        <f>ROUND(I199*H199,2)</f>
        <v>0</v>
      </c>
      <c r="K199" s="204" t="s">
        <v>129</v>
      </c>
      <c r="L199" s="38"/>
      <c r="M199" s="209" t="s">
        <v>1</v>
      </c>
      <c r="N199" s="210" t="s">
        <v>42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453</v>
      </c>
      <c r="AT199" s="213" t="s">
        <v>125</v>
      </c>
      <c r="AU199" s="213" t="s">
        <v>85</v>
      </c>
      <c r="AY199" s="16" t="s">
        <v>122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85</v>
      </c>
      <c r="BK199" s="214">
        <f>ROUND(I199*H199,2)</f>
        <v>0</v>
      </c>
      <c r="BL199" s="16" t="s">
        <v>453</v>
      </c>
      <c r="BM199" s="213" t="s">
        <v>689</v>
      </c>
    </row>
    <row r="200" spans="1:65" s="2" customFormat="1" ht="29.25">
      <c r="A200" s="33"/>
      <c r="B200" s="34"/>
      <c r="C200" s="35"/>
      <c r="D200" s="215" t="s">
        <v>132</v>
      </c>
      <c r="E200" s="35"/>
      <c r="F200" s="216" t="s">
        <v>455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132</v>
      </c>
      <c r="AU200" s="16" t="s">
        <v>85</v>
      </c>
    </row>
    <row r="201" spans="1:65" s="2" customFormat="1" ht="33" customHeight="1">
      <c r="A201" s="33"/>
      <c r="B201" s="34"/>
      <c r="C201" s="202" t="s">
        <v>284</v>
      </c>
      <c r="D201" s="202" t="s">
        <v>125</v>
      </c>
      <c r="E201" s="203" t="s">
        <v>457</v>
      </c>
      <c r="F201" s="204" t="s">
        <v>458</v>
      </c>
      <c r="G201" s="205" t="s">
        <v>128</v>
      </c>
      <c r="H201" s="206">
        <v>1</v>
      </c>
      <c r="I201" s="207"/>
      <c r="J201" s="208">
        <f>ROUND(I201*H201,2)</f>
        <v>0</v>
      </c>
      <c r="K201" s="204" t="s">
        <v>129</v>
      </c>
      <c r="L201" s="38"/>
      <c r="M201" s="209" t="s">
        <v>1</v>
      </c>
      <c r="N201" s="210" t="s">
        <v>42</v>
      </c>
      <c r="O201" s="7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453</v>
      </c>
      <c r="AT201" s="213" t="s">
        <v>125</v>
      </c>
      <c r="AU201" s="213" t="s">
        <v>85</v>
      </c>
      <c r="AY201" s="16" t="s">
        <v>122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85</v>
      </c>
      <c r="BK201" s="214">
        <f>ROUND(I201*H201,2)</f>
        <v>0</v>
      </c>
      <c r="BL201" s="16" t="s">
        <v>453</v>
      </c>
      <c r="BM201" s="213" t="s">
        <v>690</v>
      </c>
    </row>
    <row r="202" spans="1:65" s="2" customFormat="1" ht="68.25">
      <c r="A202" s="33"/>
      <c r="B202" s="34"/>
      <c r="C202" s="35"/>
      <c r="D202" s="215" t="s">
        <v>132</v>
      </c>
      <c r="E202" s="35"/>
      <c r="F202" s="216" t="s">
        <v>460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132</v>
      </c>
      <c r="AU202" s="16" t="s">
        <v>85</v>
      </c>
    </row>
    <row r="203" spans="1:65" s="2" customFormat="1" ht="19.5">
      <c r="A203" s="33"/>
      <c r="B203" s="34"/>
      <c r="C203" s="35"/>
      <c r="D203" s="215" t="s">
        <v>134</v>
      </c>
      <c r="E203" s="35"/>
      <c r="F203" s="219" t="s">
        <v>461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134</v>
      </c>
      <c r="AU203" s="16" t="s">
        <v>85</v>
      </c>
    </row>
    <row r="204" spans="1:65" s="13" customFormat="1" ht="11.25">
      <c r="B204" s="220"/>
      <c r="C204" s="221"/>
      <c r="D204" s="215" t="s">
        <v>136</v>
      </c>
      <c r="E204" s="222" t="s">
        <v>1</v>
      </c>
      <c r="F204" s="223" t="s">
        <v>691</v>
      </c>
      <c r="G204" s="221"/>
      <c r="H204" s="224">
        <v>1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136</v>
      </c>
      <c r="AU204" s="230" t="s">
        <v>85</v>
      </c>
      <c r="AV204" s="13" t="s">
        <v>87</v>
      </c>
      <c r="AW204" s="13" t="s">
        <v>34</v>
      </c>
      <c r="AX204" s="13" t="s">
        <v>85</v>
      </c>
      <c r="AY204" s="230" t="s">
        <v>122</v>
      </c>
    </row>
    <row r="205" spans="1:65" s="2" customFormat="1" ht="21.75" customHeight="1">
      <c r="A205" s="33"/>
      <c r="B205" s="34"/>
      <c r="C205" s="202" t="s">
        <v>290</v>
      </c>
      <c r="D205" s="202" t="s">
        <v>125</v>
      </c>
      <c r="E205" s="203" t="s">
        <v>593</v>
      </c>
      <c r="F205" s="204" t="s">
        <v>594</v>
      </c>
      <c r="G205" s="205" t="s">
        <v>147</v>
      </c>
      <c r="H205" s="206">
        <v>27.431000000000001</v>
      </c>
      <c r="I205" s="207"/>
      <c r="J205" s="208">
        <f>ROUND(I205*H205,2)</f>
        <v>0</v>
      </c>
      <c r="K205" s="204" t="s">
        <v>129</v>
      </c>
      <c r="L205" s="38"/>
      <c r="M205" s="209" t="s">
        <v>1</v>
      </c>
      <c r="N205" s="210" t="s">
        <v>42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453</v>
      </c>
      <c r="AT205" s="213" t="s">
        <v>125</v>
      </c>
      <c r="AU205" s="213" t="s">
        <v>85</v>
      </c>
      <c r="AY205" s="16" t="s">
        <v>122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85</v>
      </c>
      <c r="BK205" s="214">
        <f>ROUND(I205*H205,2)</f>
        <v>0</v>
      </c>
      <c r="BL205" s="16" t="s">
        <v>453</v>
      </c>
      <c r="BM205" s="213" t="s">
        <v>692</v>
      </c>
    </row>
    <row r="206" spans="1:65" s="2" customFormat="1" ht="68.25">
      <c r="A206" s="33"/>
      <c r="B206" s="34"/>
      <c r="C206" s="35"/>
      <c r="D206" s="215" t="s">
        <v>132</v>
      </c>
      <c r="E206" s="35"/>
      <c r="F206" s="216" t="s">
        <v>596</v>
      </c>
      <c r="G206" s="35"/>
      <c r="H206" s="35"/>
      <c r="I206" s="114"/>
      <c r="J206" s="35"/>
      <c r="K206" s="35"/>
      <c r="L206" s="38"/>
      <c r="M206" s="217"/>
      <c r="N206" s="21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132</v>
      </c>
      <c r="AU206" s="16" t="s">
        <v>85</v>
      </c>
    </row>
    <row r="207" spans="1:65" s="13" customFormat="1" ht="11.25">
      <c r="B207" s="220"/>
      <c r="C207" s="221"/>
      <c r="D207" s="215" t="s">
        <v>136</v>
      </c>
      <c r="E207" s="222" t="s">
        <v>1</v>
      </c>
      <c r="F207" s="223" t="s">
        <v>693</v>
      </c>
      <c r="G207" s="221"/>
      <c r="H207" s="224">
        <v>27.431000000000001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136</v>
      </c>
      <c r="AU207" s="230" t="s">
        <v>85</v>
      </c>
      <c r="AV207" s="13" t="s">
        <v>87</v>
      </c>
      <c r="AW207" s="13" t="s">
        <v>34</v>
      </c>
      <c r="AX207" s="13" t="s">
        <v>85</v>
      </c>
      <c r="AY207" s="230" t="s">
        <v>122</v>
      </c>
    </row>
    <row r="208" spans="1:65" s="2" customFormat="1" ht="33" customHeight="1">
      <c r="A208" s="33"/>
      <c r="B208" s="34"/>
      <c r="C208" s="202" t="s">
        <v>296</v>
      </c>
      <c r="D208" s="202" t="s">
        <v>125</v>
      </c>
      <c r="E208" s="203" t="s">
        <v>598</v>
      </c>
      <c r="F208" s="204" t="s">
        <v>599</v>
      </c>
      <c r="G208" s="205" t="s">
        <v>128</v>
      </c>
      <c r="H208" s="206">
        <v>1</v>
      </c>
      <c r="I208" s="207"/>
      <c r="J208" s="208">
        <f>ROUND(I208*H208,2)</f>
        <v>0</v>
      </c>
      <c r="K208" s="204" t="s">
        <v>129</v>
      </c>
      <c r="L208" s="38"/>
      <c r="M208" s="209" t="s">
        <v>1</v>
      </c>
      <c r="N208" s="210" t="s">
        <v>42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453</v>
      </c>
      <c r="AT208" s="213" t="s">
        <v>125</v>
      </c>
      <c r="AU208" s="213" t="s">
        <v>85</v>
      </c>
      <c r="AY208" s="16" t="s">
        <v>122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453</v>
      </c>
      <c r="BM208" s="213" t="s">
        <v>694</v>
      </c>
    </row>
    <row r="209" spans="1:65" s="2" customFormat="1" ht="68.25">
      <c r="A209" s="33"/>
      <c r="B209" s="34"/>
      <c r="C209" s="35"/>
      <c r="D209" s="215" t="s">
        <v>132</v>
      </c>
      <c r="E209" s="35"/>
      <c r="F209" s="216" t="s">
        <v>601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132</v>
      </c>
      <c r="AU209" s="16" t="s">
        <v>85</v>
      </c>
    </row>
    <row r="210" spans="1:65" s="2" customFormat="1" ht="19.5">
      <c r="A210" s="33"/>
      <c r="B210" s="34"/>
      <c r="C210" s="35"/>
      <c r="D210" s="215" t="s">
        <v>134</v>
      </c>
      <c r="E210" s="35"/>
      <c r="F210" s="219" t="s">
        <v>461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134</v>
      </c>
      <c r="AU210" s="16" t="s">
        <v>85</v>
      </c>
    </row>
    <row r="211" spans="1:65" s="13" customFormat="1" ht="11.25">
      <c r="B211" s="220"/>
      <c r="C211" s="221"/>
      <c r="D211" s="215" t="s">
        <v>136</v>
      </c>
      <c r="E211" s="222" t="s">
        <v>1</v>
      </c>
      <c r="F211" s="223" t="s">
        <v>695</v>
      </c>
      <c r="G211" s="221"/>
      <c r="H211" s="224">
        <v>1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136</v>
      </c>
      <c r="AU211" s="230" t="s">
        <v>85</v>
      </c>
      <c r="AV211" s="13" t="s">
        <v>87</v>
      </c>
      <c r="AW211" s="13" t="s">
        <v>34</v>
      </c>
      <c r="AX211" s="13" t="s">
        <v>85</v>
      </c>
      <c r="AY211" s="230" t="s">
        <v>122</v>
      </c>
    </row>
    <row r="212" spans="1:65" s="2" customFormat="1" ht="21.75" customHeight="1">
      <c r="A212" s="33"/>
      <c r="B212" s="34"/>
      <c r="C212" s="202" t="s">
        <v>302</v>
      </c>
      <c r="D212" s="202" t="s">
        <v>125</v>
      </c>
      <c r="E212" s="203" t="s">
        <v>473</v>
      </c>
      <c r="F212" s="204" t="s">
        <v>474</v>
      </c>
      <c r="G212" s="205" t="s">
        <v>147</v>
      </c>
      <c r="H212" s="206">
        <v>26.4</v>
      </c>
      <c r="I212" s="207"/>
      <c r="J212" s="208">
        <f>ROUND(I212*H212,2)</f>
        <v>0</v>
      </c>
      <c r="K212" s="204" t="s">
        <v>129</v>
      </c>
      <c r="L212" s="38"/>
      <c r="M212" s="209" t="s">
        <v>1</v>
      </c>
      <c r="N212" s="210" t="s">
        <v>42</v>
      </c>
      <c r="O212" s="70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453</v>
      </c>
      <c r="AT212" s="213" t="s">
        <v>125</v>
      </c>
      <c r="AU212" s="213" t="s">
        <v>85</v>
      </c>
      <c r="AY212" s="16" t="s">
        <v>122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85</v>
      </c>
      <c r="BK212" s="214">
        <f>ROUND(I212*H212,2)</f>
        <v>0</v>
      </c>
      <c r="BL212" s="16" t="s">
        <v>453</v>
      </c>
      <c r="BM212" s="213" t="s">
        <v>696</v>
      </c>
    </row>
    <row r="213" spans="1:65" s="2" customFormat="1" ht="68.25">
      <c r="A213" s="33"/>
      <c r="B213" s="34"/>
      <c r="C213" s="35"/>
      <c r="D213" s="215" t="s">
        <v>132</v>
      </c>
      <c r="E213" s="35"/>
      <c r="F213" s="216" t="s">
        <v>476</v>
      </c>
      <c r="G213" s="35"/>
      <c r="H213" s="35"/>
      <c r="I213" s="114"/>
      <c r="J213" s="35"/>
      <c r="K213" s="35"/>
      <c r="L213" s="38"/>
      <c r="M213" s="217"/>
      <c r="N213" s="21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132</v>
      </c>
      <c r="AU213" s="16" t="s">
        <v>85</v>
      </c>
    </row>
    <row r="214" spans="1:65" s="2" customFormat="1" ht="19.5">
      <c r="A214" s="33"/>
      <c r="B214" s="34"/>
      <c r="C214" s="35"/>
      <c r="D214" s="215" t="s">
        <v>134</v>
      </c>
      <c r="E214" s="35"/>
      <c r="F214" s="219" t="s">
        <v>468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134</v>
      </c>
      <c r="AU214" s="16" t="s">
        <v>85</v>
      </c>
    </row>
    <row r="215" spans="1:65" s="13" customFormat="1" ht="11.25">
      <c r="B215" s="220"/>
      <c r="C215" s="221"/>
      <c r="D215" s="215" t="s">
        <v>136</v>
      </c>
      <c r="E215" s="222" t="s">
        <v>1</v>
      </c>
      <c r="F215" s="223" t="s">
        <v>697</v>
      </c>
      <c r="G215" s="221"/>
      <c r="H215" s="224">
        <v>26.4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136</v>
      </c>
      <c r="AU215" s="230" t="s">
        <v>85</v>
      </c>
      <c r="AV215" s="13" t="s">
        <v>87</v>
      </c>
      <c r="AW215" s="13" t="s">
        <v>34</v>
      </c>
      <c r="AX215" s="13" t="s">
        <v>85</v>
      </c>
      <c r="AY215" s="230" t="s">
        <v>122</v>
      </c>
    </row>
    <row r="216" spans="1:65" s="2" customFormat="1" ht="21.75" customHeight="1">
      <c r="A216" s="33"/>
      <c r="B216" s="34"/>
      <c r="C216" s="202" t="s">
        <v>307</v>
      </c>
      <c r="D216" s="202" t="s">
        <v>125</v>
      </c>
      <c r="E216" s="203" t="s">
        <v>499</v>
      </c>
      <c r="F216" s="204" t="s">
        <v>500</v>
      </c>
      <c r="G216" s="205" t="s">
        <v>128</v>
      </c>
      <c r="H216" s="206">
        <v>2</v>
      </c>
      <c r="I216" s="207"/>
      <c r="J216" s="208">
        <f>ROUND(I216*H216,2)</f>
        <v>0</v>
      </c>
      <c r="K216" s="204" t="s">
        <v>129</v>
      </c>
      <c r="L216" s="38"/>
      <c r="M216" s="209" t="s">
        <v>1</v>
      </c>
      <c r="N216" s="210" t="s">
        <v>42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453</v>
      </c>
      <c r="AT216" s="213" t="s">
        <v>125</v>
      </c>
      <c r="AU216" s="213" t="s">
        <v>85</v>
      </c>
      <c r="AY216" s="16" t="s">
        <v>122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453</v>
      </c>
      <c r="BM216" s="213" t="s">
        <v>698</v>
      </c>
    </row>
    <row r="217" spans="1:65" s="2" customFormat="1" ht="29.25">
      <c r="A217" s="33"/>
      <c r="B217" s="34"/>
      <c r="C217" s="35"/>
      <c r="D217" s="215" t="s">
        <v>132</v>
      </c>
      <c r="E217" s="35"/>
      <c r="F217" s="216" t="s">
        <v>502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132</v>
      </c>
      <c r="AU217" s="16" t="s">
        <v>85</v>
      </c>
    </row>
    <row r="218" spans="1:65" s="13" customFormat="1" ht="11.25">
      <c r="B218" s="220"/>
      <c r="C218" s="221"/>
      <c r="D218" s="215" t="s">
        <v>136</v>
      </c>
      <c r="E218" s="222" t="s">
        <v>1</v>
      </c>
      <c r="F218" s="223" t="s">
        <v>699</v>
      </c>
      <c r="G218" s="221"/>
      <c r="H218" s="224">
        <v>2</v>
      </c>
      <c r="I218" s="225"/>
      <c r="J218" s="221"/>
      <c r="K218" s="221"/>
      <c r="L218" s="226"/>
      <c r="M218" s="252"/>
      <c r="N218" s="253"/>
      <c r="O218" s="253"/>
      <c r="P218" s="253"/>
      <c r="Q218" s="253"/>
      <c r="R218" s="253"/>
      <c r="S218" s="253"/>
      <c r="T218" s="254"/>
      <c r="AT218" s="230" t="s">
        <v>136</v>
      </c>
      <c r="AU218" s="230" t="s">
        <v>85</v>
      </c>
      <c r="AV218" s="13" t="s">
        <v>87</v>
      </c>
      <c r="AW218" s="13" t="s">
        <v>34</v>
      </c>
      <c r="AX218" s="13" t="s">
        <v>85</v>
      </c>
      <c r="AY218" s="230" t="s">
        <v>122</v>
      </c>
    </row>
    <row r="219" spans="1:65" s="2" customFormat="1" ht="6.95" customHeight="1">
      <c r="A219" s="33"/>
      <c r="B219" s="53"/>
      <c r="C219" s="54"/>
      <c r="D219" s="54"/>
      <c r="E219" s="54"/>
      <c r="F219" s="54"/>
      <c r="G219" s="54"/>
      <c r="H219" s="54"/>
      <c r="I219" s="151"/>
      <c r="J219" s="54"/>
      <c r="K219" s="54"/>
      <c r="L219" s="38"/>
      <c r="M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</row>
  </sheetData>
  <sheetProtection algorithmName="SHA-512" hashValue="wBhKr8dpuX6tH+Yq6nUS8oS9Ugt2aqifgLbnrVNZo22PJdQbM5FpHQcJYWzsNN07DWRw0L1GzsO7d+JQOxGm2A==" saltValue="yBy3iGLb0mybLXVGj6PSYH4pcagqnD7DKMPudYnZI0KtBuD5gOR4AR0e8m6vYhDbt3IDrqbflc9mNPPzgO8i3g==" spinCount="100000" sheet="1" objects="1" scenarios="1" formatColumns="0" formatRows="0" autoFilter="0"/>
  <autoFilter ref="C118:K21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6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Oprava výhybek a staničních kolejí v obvodu  žst. Ostrava hlavní nádraží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700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28. 5. 2020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ROUND((SUM(BE117:BE142)),  2)</f>
        <v>0</v>
      </c>
      <c r="G33" s="33"/>
      <c r="H33" s="33"/>
      <c r="I33" s="130">
        <v>0.21</v>
      </c>
      <c r="J33" s="129">
        <f>ROUND(((SUM(BE117:BE142))*I33),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ROUND((SUM(BF117:BF142)),  2)</f>
        <v>0</v>
      </c>
      <c r="G34" s="33"/>
      <c r="H34" s="33"/>
      <c r="I34" s="130">
        <v>0.15</v>
      </c>
      <c r="J34" s="129">
        <f>ROUND(((SUM(BF117:BF142))*I34),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ROUND((SUM(BG117:BG142)),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ROUND((SUM(BH117:BH142)),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ROUND((SUM(BI117:BI142)),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Oprava výhybek a staničních kolejí v obvodu  žst. Ostrava hlavní nádraží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0" t="str">
        <f>E9</f>
        <v>VON - Oprava výhybek a staničních kolejí v obvodu  žst. Ostrava hlavní nádraží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28. 5. 2020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100</v>
      </c>
      <c r="D94" s="156"/>
      <c r="E94" s="156"/>
      <c r="F94" s="156"/>
      <c r="G94" s="156"/>
      <c r="H94" s="156"/>
      <c r="I94" s="157"/>
      <c r="J94" s="158" t="s">
        <v>101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102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60"/>
      <c r="C97" s="161"/>
      <c r="D97" s="162" t="s">
        <v>701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107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8" t="str">
        <f>E7</f>
        <v>Oprava výhybek a staničních kolejí v obvodu  žst. Ostrava hlavní nádraží</v>
      </c>
      <c r="F107" s="309"/>
      <c r="G107" s="309"/>
      <c r="H107" s="309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97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60" t="str">
        <f>E9</f>
        <v>VON - Oprava výhybek a staničních kolejí v obvodu  žst. Ostrava hlavní nádraží</v>
      </c>
      <c r="F109" s="310"/>
      <c r="G109" s="310"/>
      <c r="H109" s="310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Ostrava</v>
      </c>
      <c r="G111" s="35"/>
      <c r="H111" s="35"/>
      <c r="I111" s="116" t="s">
        <v>22</v>
      </c>
      <c r="J111" s="65" t="str">
        <f>IF(J12="","",J12)</f>
        <v>28. 5. 2020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116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116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108</v>
      </c>
      <c r="D116" s="177" t="s">
        <v>62</v>
      </c>
      <c r="E116" s="177" t="s">
        <v>58</v>
      </c>
      <c r="F116" s="177" t="s">
        <v>59</v>
      </c>
      <c r="G116" s="177" t="s">
        <v>109</v>
      </c>
      <c r="H116" s="177" t="s">
        <v>110</v>
      </c>
      <c r="I116" s="178" t="s">
        <v>111</v>
      </c>
      <c r="J116" s="177" t="s">
        <v>101</v>
      </c>
      <c r="K116" s="179" t="s">
        <v>112</v>
      </c>
      <c r="L116" s="180"/>
      <c r="M116" s="74" t="s">
        <v>1</v>
      </c>
      <c r="N116" s="75" t="s">
        <v>41</v>
      </c>
      <c r="O116" s="75" t="s">
        <v>113</v>
      </c>
      <c r="P116" s="75" t="s">
        <v>114</v>
      </c>
      <c r="Q116" s="75" t="s">
        <v>115</v>
      </c>
      <c r="R116" s="75" t="s">
        <v>116</v>
      </c>
      <c r="S116" s="75" t="s">
        <v>117</v>
      </c>
      <c r="T116" s="76" t="s">
        <v>118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119</v>
      </c>
      <c r="D117" s="35"/>
      <c r="E117" s="35"/>
      <c r="F117" s="35"/>
      <c r="G117" s="35"/>
      <c r="H117" s="35"/>
      <c r="I117" s="114"/>
      <c r="J117" s="181">
        <f>BK117</f>
        <v>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103</v>
      </c>
      <c r="BK117" s="185">
        <f>BK118</f>
        <v>0</v>
      </c>
    </row>
    <row r="118" spans="1:65" s="12" customFormat="1" ht="25.9" customHeight="1">
      <c r="B118" s="186"/>
      <c r="C118" s="187"/>
      <c r="D118" s="188" t="s">
        <v>76</v>
      </c>
      <c r="E118" s="189" t="s">
        <v>702</v>
      </c>
      <c r="F118" s="189" t="s">
        <v>703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SUM(P119:P142)</f>
        <v>0</v>
      </c>
      <c r="Q118" s="194"/>
      <c r="R118" s="195">
        <f>SUM(R119:R142)</f>
        <v>0</v>
      </c>
      <c r="S118" s="194"/>
      <c r="T118" s="196">
        <f>SUM(T119:T142)</f>
        <v>0</v>
      </c>
      <c r="AR118" s="197" t="s">
        <v>123</v>
      </c>
      <c r="AT118" s="198" t="s">
        <v>76</v>
      </c>
      <c r="AU118" s="198" t="s">
        <v>77</v>
      </c>
      <c r="AY118" s="197" t="s">
        <v>122</v>
      </c>
      <c r="BK118" s="199">
        <f>SUM(BK119:BK142)</f>
        <v>0</v>
      </c>
    </row>
    <row r="119" spans="1:65" s="2" customFormat="1" ht="21.75" customHeight="1">
      <c r="A119" s="33"/>
      <c r="B119" s="34"/>
      <c r="C119" s="202" t="s">
        <v>85</v>
      </c>
      <c r="D119" s="202" t="s">
        <v>125</v>
      </c>
      <c r="E119" s="203" t="s">
        <v>704</v>
      </c>
      <c r="F119" s="204" t="s">
        <v>705</v>
      </c>
      <c r="G119" s="205" t="s">
        <v>706</v>
      </c>
      <c r="H119" s="206">
        <v>16</v>
      </c>
      <c r="I119" s="207"/>
      <c r="J119" s="208">
        <f>ROUND(I119*H119,2)</f>
        <v>0</v>
      </c>
      <c r="K119" s="204" t="s">
        <v>129</v>
      </c>
      <c r="L119" s="38"/>
      <c r="M119" s="209" t="s">
        <v>1</v>
      </c>
      <c r="N119" s="210" t="s">
        <v>42</v>
      </c>
      <c r="O119" s="70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130</v>
      </c>
      <c r="AT119" s="213" t="s">
        <v>125</v>
      </c>
      <c r="AU119" s="213" t="s">
        <v>85</v>
      </c>
      <c r="AY119" s="16" t="s">
        <v>122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85</v>
      </c>
      <c r="BK119" s="214">
        <f>ROUND(I119*H119,2)</f>
        <v>0</v>
      </c>
      <c r="BL119" s="16" t="s">
        <v>130</v>
      </c>
      <c r="BM119" s="213" t="s">
        <v>707</v>
      </c>
    </row>
    <row r="120" spans="1:65" s="2" customFormat="1" ht="29.25">
      <c r="A120" s="33"/>
      <c r="B120" s="34"/>
      <c r="C120" s="35"/>
      <c r="D120" s="215" t="s">
        <v>132</v>
      </c>
      <c r="E120" s="35"/>
      <c r="F120" s="216" t="s">
        <v>708</v>
      </c>
      <c r="G120" s="35"/>
      <c r="H120" s="35"/>
      <c r="I120" s="114"/>
      <c r="J120" s="35"/>
      <c r="K120" s="35"/>
      <c r="L120" s="38"/>
      <c r="M120" s="217"/>
      <c r="N120" s="218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85</v>
      </c>
    </row>
    <row r="121" spans="1:65" s="2" customFormat="1" ht="19.5">
      <c r="A121" s="33"/>
      <c r="B121" s="34"/>
      <c r="C121" s="35"/>
      <c r="D121" s="215" t="s">
        <v>134</v>
      </c>
      <c r="E121" s="35"/>
      <c r="F121" s="219" t="s">
        <v>709</v>
      </c>
      <c r="G121" s="35"/>
      <c r="H121" s="35"/>
      <c r="I121" s="114"/>
      <c r="J121" s="35"/>
      <c r="K121" s="35"/>
      <c r="L121" s="38"/>
      <c r="M121" s="217"/>
      <c r="N121" s="218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134</v>
      </c>
      <c r="AU121" s="16" t="s">
        <v>85</v>
      </c>
    </row>
    <row r="122" spans="1:65" s="2" customFormat="1" ht="33" customHeight="1">
      <c r="A122" s="33"/>
      <c r="B122" s="34"/>
      <c r="C122" s="202" t="s">
        <v>87</v>
      </c>
      <c r="D122" s="202" t="s">
        <v>125</v>
      </c>
      <c r="E122" s="203" t="s">
        <v>710</v>
      </c>
      <c r="F122" s="204" t="s">
        <v>711</v>
      </c>
      <c r="G122" s="205" t="s">
        <v>712</v>
      </c>
      <c r="H122" s="206">
        <v>1</v>
      </c>
      <c r="I122" s="207"/>
      <c r="J122" s="208">
        <f>ROUND(I122*H122,2)</f>
        <v>0</v>
      </c>
      <c r="K122" s="204" t="s">
        <v>129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130</v>
      </c>
      <c r="AT122" s="213" t="s">
        <v>125</v>
      </c>
      <c r="AU122" s="213" t="s">
        <v>85</v>
      </c>
      <c r="AY122" s="16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130</v>
      </c>
      <c r="BM122" s="213" t="s">
        <v>713</v>
      </c>
    </row>
    <row r="123" spans="1:65" s="2" customFormat="1" ht="19.5">
      <c r="A123" s="33"/>
      <c r="B123" s="34"/>
      <c r="C123" s="35"/>
      <c r="D123" s="215" t="s">
        <v>132</v>
      </c>
      <c r="E123" s="35"/>
      <c r="F123" s="216" t="s">
        <v>711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85</v>
      </c>
    </row>
    <row r="124" spans="1:65" s="2" customFormat="1" ht="19.5">
      <c r="A124" s="33"/>
      <c r="B124" s="34"/>
      <c r="C124" s="35"/>
      <c r="D124" s="215" t="s">
        <v>134</v>
      </c>
      <c r="E124" s="35"/>
      <c r="F124" s="219" t="s">
        <v>714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134</v>
      </c>
      <c r="AU124" s="16" t="s">
        <v>85</v>
      </c>
    </row>
    <row r="125" spans="1:65" s="2" customFormat="1" ht="21.75" customHeight="1">
      <c r="A125" s="33"/>
      <c r="B125" s="34"/>
      <c r="C125" s="202" t="s">
        <v>144</v>
      </c>
      <c r="D125" s="202" t="s">
        <v>125</v>
      </c>
      <c r="E125" s="203" t="s">
        <v>715</v>
      </c>
      <c r="F125" s="204" t="s">
        <v>716</v>
      </c>
      <c r="G125" s="205" t="s">
        <v>236</v>
      </c>
      <c r="H125" s="206">
        <v>0.871</v>
      </c>
      <c r="I125" s="207"/>
      <c r="J125" s="208">
        <f>ROUND(I125*H125,2)</f>
        <v>0</v>
      </c>
      <c r="K125" s="204" t="s">
        <v>129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130</v>
      </c>
      <c r="AT125" s="213" t="s">
        <v>125</v>
      </c>
      <c r="AU125" s="213" t="s">
        <v>85</v>
      </c>
      <c r="AY125" s="16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130</v>
      </c>
      <c r="BM125" s="213" t="s">
        <v>717</v>
      </c>
    </row>
    <row r="126" spans="1:65" s="2" customFormat="1" ht="11.25">
      <c r="A126" s="33"/>
      <c r="B126" s="34"/>
      <c r="C126" s="35"/>
      <c r="D126" s="215" t="s">
        <v>132</v>
      </c>
      <c r="E126" s="35"/>
      <c r="F126" s="216" t="s">
        <v>716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85</v>
      </c>
    </row>
    <row r="127" spans="1:65" s="13" customFormat="1" ht="11.25">
      <c r="B127" s="220"/>
      <c r="C127" s="221"/>
      <c r="D127" s="215" t="s">
        <v>136</v>
      </c>
      <c r="E127" s="222" t="s">
        <v>1</v>
      </c>
      <c r="F127" s="223" t="s">
        <v>718</v>
      </c>
      <c r="G127" s="221"/>
      <c r="H127" s="224">
        <v>0.871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136</v>
      </c>
      <c r="AU127" s="230" t="s">
        <v>85</v>
      </c>
      <c r="AV127" s="13" t="s">
        <v>87</v>
      </c>
      <c r="AW127" s="13" t="s">
        <v>34</v>
      </c>
      <c r="AX127" s="13" t="s">
        <v>85</v>
      </c>
      <c r="AY127" s="230" t="s">
        <v>122</v>
      </c>
    </row>
    <row r="128" spans="1:65" s="2" customFormat="1" ht="21.75" customHeight="1">
      <c r="A128" s="33"/>
      <c r="B128" s="34"/>
      <c r="C128" s="202" t="s">
        <v>130</v>
      </c>
      <c r="D128" s="202" t="s">
        <v>125</v>
      </c>
      <c r="E128" s="203" t="s">
        <v>719</v>
      </c>
      <c r="F128" s="204" t="s">
        <v>720</v>
      </c>
      <c r="G128" s="205" t="s">
        <v>236</v>
      </c>
      <c r="H128" s="206">
        <v>0.871</v>
      </c>
      <c r="I128" s="207"/>
      <c r="J128" s="208">
        <f>ROUND(I128*H128,2)</f>
        <v>0</v>
      </c>
      <c r="K128" s="204" t="s">
        <v>129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130</v>
      </c>
      <c r="AT128" s="213" t="s">
        <v>125</v>
      </c>
      <c r="AU128" s="213" t="s">
        <v>85</v>
      </c>
      <c r="AY128" s="16" t="s">
        <v>122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130</v>
      </c>
      <c r="BM128" s="213" t="s">
        <v>721</v>
      </c>
    </row>
    <row r="129" spans="1:65" s="2" customFormat="1" ht="11.25">
      <c r="A129" s="33"/>
      <c r="B129" s="34"/>
      <c r="C129" s="35"/>
      <c r="D129" s="215" t="s">
        <v>132</v>
      </c>
      <c r="E129" s="35"/>
      <c r="F129" s="216" t="s">
        <v>720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85</v>
      </c>
    </row>
    <row r="130" spans="1:65" s="13" customFormat="1" ht="11.25">
      <c r="B130" s="220"/>
      <c r="C130" s="221"/>
      <c r="D130" s="215" t="s">
        <v>136</v>
      </c>
      <c r="E130" s="222" t="s">
        <v>1</v>
      </c>
      <c r="F130" s="223" t="s">
        <v>718</v>
      </c>
      <c r="G130" s="221"/>
      <c r="H130" s="224">
        <v>0.871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136</v>
      </c>
      <c r="AU130" s="230" t="s">
        <v>85</v>
      </c>
      <c r="AV130" s="13" t="s">
        <v>87</v>
      </c>
      <c r="AW130" s="13" t="s">
        <v>34</v>
      </c>
      <c r="AX130" s="13" t="s">
        <v>85</v>
      </c>
      <c r="AY130" s="230" t="s">
        <v>122</v>
      </c>
    </row>
    <row r="131" spans="1:65" s="2" customFormat="1" ht="21.75" customHeight="1">
      <c r="A131" s="33"/>
      <c r="B131" s="34"/>
      <c r="C131" s="202" t="s">
        <v>123</v>
      </c>
      <c r="D131" s="202" t="s">
        <v>125</v>
      </c>
      <c r="E131" s="203" t="s">
        <v>722</v>
      </c>
      <c r="F131" s="204" t="s">
        <v>723</v>
      </c>
      <c r="G131" s="205" t="s">
        <v>236</v>
      </c>
      <c r="H131" s="206">
        <v>0.871</v>
      </c>
      <c r="I131" s="207"/>
      <c r="J131" s="208">
        <f>ROUND(I131*H131,2)</f>
        <v>0</v>
      </c>
      <c r="K131" s="204" t="s">
        <v>129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130</v>
      </c>
      <c r="AT131" s="213" t="s">
        <v>125</v>
      </c>
      <c r="AU131" s="213" t="s">
        <v>85</v>
      </c>
      <c r="AY131" s="16" t="s">
        <v>122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130</v>
      </c>
      <c r="BM131" s="213" t="s">
        <v>724</v>
      </c>
    </row>
    <row r="132" spans="1:65" s="2" customFormat="1" ht="11.25">
      <c r="A132" s="33"/>
      <c r="B132" s="34"/>
      <c r="C132" s="35"/>
      <c r="D132" s="215" t="s">
        <v>132</v>
      </c>
      <c r="E132" s="35"/>
      <c r="F132" s="216" t="s">
        <v>723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85</v>
      </c>
    </row>
    <row r="133" spans="1:65" s="13" customFormat="1" ht="11.25">
      <c r="B133" s="220"/>
      <c r="C133" s="221"/>
      <c r="D133" s="215" t="s">
        <v>136</v>
      </c>
      <c r="E133" s="222" t="s">
        <v>1</v>
      </c>
      <c r="F133" s="223" t="s">
        <v>718</v>
      </c>
      <c r="G133" s="221"/>
      <c r="H133" s="224">
        <v>0.871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136</v>
      </c>
      <c r="AU133" s="230" t="s">
        <v>85</v>
      </c>
      <c r="AV133" s="13" t="s">
        <v>87</v>
      </c>
      <c r="AW133" s="13" t="s">
        <v>34</v>
      </c>
      <c r="AX133" s="13" t="s">
        <v>85</v>
      </c>
      <c r="AY133" s="230" t="s">
        <v>122</v>
      </c>
    </row>
    <row r="134" spans="1:65" s="2" customFormat="1" ht="21.75" customHeight="1">
      <c r="A134" s="33"/>
      <c r="B134" s="34"/>
      <c r="C134" s="202" t="s">
        <v>164</v>
      </c>
      <c r="D134" s="202" t="s">
        <v>125</v>
      </c>
      <c r="E134" s="203" t="s">
        <v>725</v>
      </c>
      <c r="F134" s="204" t="s">
        <v>726</v>
      </c>
      <c r="G134" s="205" t="s">
        <v>180</v>
      </c>
      <c r="H134" s="206">
        <v>418.28399999999999</v>
      </c>
      <c r="I134" s="207"/>
      <c r="J134" s="208">
        <f>ROUND(I134*H134,2)</f>
        <v>0</v>
      </c>
      <c r="K134" s="204" t="s">
        <v>129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130</v>
      </c>
      <c r="AT134" s="213" t="s">
        <v>125</v>
      </c>
      <c r="AU134" s="213" t="s">
        <v>85</v>
      </c>
      <c r="AY134" s="16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130</v>
      </c>
      <c r="BM134" s="213" t="s">
        <v>727</v>
      </c>
    </row>
    <row r="135" spans="1:65" s="2" customFormat="1" ht="29.25">
      <c r="A135" s="33"/>
      <c r="B135" s="34"/>
      <c r="C135" s="35"/>
      <c r="D135" s="215" t="s">
        <v>132</v>
      </c>
      <c r="E135" s="35"/>
      <c r="F135" s="216" t="s">
        <v>728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132</v>
      </c>
      <c r="AU135" s="16" t="s">
        <v>85</v>
      </c>
    </row>
    <row r="136" spans="1:65" s="13" customFormat="1" ht="11.25">
      <c r="B136" s="220"/>
      <c r="C136" s="221"/>
      <c r="D136" s="215" t="s">
        <v>136</v>
      </c>
      <c r="E136" s="222" t="s">
        <v>1</v>
      </c>
      <c r="F136" s="223" t="s">
        <v>729</v>
      </c>
      <c r="G136" s="221"/>
      <c r="H136" s="224">
        <v>418.28399999999999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136</v>
      </c>
      <c r="AU136" s="230" t="s">
        <v>85</v>
      </c>
      <c r="AV136" s="13" t="s">
        <v>87</v>
      </c>
      <c r="AW136" s="13" t="s">
        <v>34</v>
      </c>
      <c r="AX136" s="13" t="s">
        <v>85</v>
      </c>
      <c r="AY136" s="230" t="s">
        <v>122</v>
      </c>
    </row>
    <row r="137" spans="1:65" s="2" customFormat="1" ht="21.75" customHeight="1">
      <c r="A137" s="33"/>
      <c r="B137" s="34"/>
      <c r="C137" s="202" t="s">
        <v>172</v>
      </c>
      <c r="D137" s="202" t="s">
        <v>125</v>
      </c>
      <c r="E137" s="203" t="s">
        <v>730</v>
      </c>
      <c r="F137" s="204" t="s">
        <v>731</v>
      </c>
      <c r="G137" s="205" t="s">
        <v>706</v>
      </c>
      <c r="H137" s="206">
        <v>150</v>
      </c>
      <c r="I137" s="207"/>
      <c r="J137" s="208">
        <f>ROUND(I137*H137,2)</f>
        <v>0</v>
      </c>
      <c r="K137" s="204" t="s">
        <v>129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130</v>
      </c>
      <c r="AT137" s="213" t="s">
        <v>125</v>
      </c>
      <c r="AU137" s="213" t="s">
        <v>85</v>
      </c>
      <c r="AY137" s="16" t="s">
        <v>122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130</v>
      </c>
      <c r="BM137" s="213" t="s">
        <v>732</v>
      </c>
    </row>
    <row r="138" spans="1:65" s="2" customFormat="1" ht="11.25">
      <c r="A138" s="33"/>
      <c r="B138" s="34"/>
      <c r="C138" s="35"/>
      <c r="D138" s="215" t="s">
        <v>132</v>
      </c>
      <c r="E138" s="35"/>
      <c r="F138" s="216" t="s">
        <v>731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85</v>
      </c>
    </row>
    <row r="139" spans="1:65" s="2" customFormat="1" ht="19.5">
      <c r="A139" s="33"/>
      <c r="B139" s="34"/>
      <c r="C139" s="35"/>
      <c r="D139" s="215" t="s">
        <v>134</v>
      </c>
      <c r="E139" s="35"/>
      <c r="F139" s="219" t="s">
        <v>709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134</v>
      </c>
      <c r="AU139" s="16" t="s">
        <v>85</v>
      </c>
    </row>
    <row r="140" spans="1:65" s="2" customFormat="1" ht="21.75" customHeight="1">
      <c r="A140" s="33"/>
      <c r="B140" s="34"/>
      <c r="C140" s="202" t="s">
        <v>177</v>
      </c>
      <c r="D140" s="202" t="s">
        <v>125</v>
      </c>
      <c r="E140" s="203" t="s">
        <v>733</v>
      </c>
      <c r="F140" s="204" t="s">
        <v>734</v>
      </c>
      <c r="G140" s="205" t="s">
        <v>735</v>
      </c>
      <c r="H140" s="255">
        <v>0.05</v>
      </c>
      <c r="I140" s="207"/>
      <c r="J140" s="208">
        <f>ROUND(I140*H140,2)</f>
        <v>0</v>
      </c>
      <c r="K140" s="204" t="s">
        <v>129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130</v>
      </c>
      <c r="AT140" s="213" t="s">
        <v>125</v>
      </c>
      <c r="AU140" s="213" t="s">
        <v>85</v>
      </c>
      <c r="AY140" s="16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130</v>
      </c>
      <c r="BM140" s="213" t="s">
        <v>736</v>
      </c>
    </row>
    <row r="141" spans="1:65" s="2" customFormat="1" ht="19.5">
      <c r="A141" s="33"/>
      <c r="B141" s="34"/>
      <c r="C141" s="35"/>
      <c r="D141" s="215" t="s">
        <v>132</v>
      </c>
      <c r="E141" s="35"/>
      <c r="F141" s="216" t="s">
        <v>734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132</v>
      </c>
      <c r="AU141" s="16" t="s">
        <v>85</v>
      </c>
    </row>
    <row r="142" spans="1:65" s="2" customFormat="1" ht="29.25">
      <c r="A142" s="33"/>
      <c r="B142" s="34"/>
      <c r="C142" s="35"/>
      <c r="D142" s="215" t="s">
        <v>134</v>
      </c>
      <c r="E142" s="35"/>
      <c r="F142" s="219" t="s">
        <v>737</v>
      </c>
      <c r="G142" s="35"/>
      <c r="H142" s="35"/>
      <c r="I142" s="114"/>
      <c r="J142" s="35"/>
      <c r="K142" s="35"/>
      <c r="L142" s="38"/>
      <c r="M142" s="256"/>
      <c r="N142" s="257"/>
      <c r="O142" s="258"/>
      <c r="P142" s="258"/>
      <c r="Q142" s="258"/>
      <c r="R142" s="258"/>
      <c r="S142" s="258"/>
      <c r="T142" s="259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134</v>
      </c>
      <c r="AU142" s="16" t="s">
        <v>85</v>
      </c>
    </row>
    <row r="143" spans="1:65" s="2" customFormat="1" ht="6.95" customHeight="1">
      <c r="A143" s="33"/>
      <c r="B143" s="53"/>
      <c r="C143" s="54"/>
      <c r="D143" s="54"/>
      <c r="E143" s="54"/>
      <c r="F143" s="54"/>
      <c r="G143" s="54"/>
      <c r="H143" s="54"/>
      <c r="I143" s="151"/>
      <c r="J143" s="54"/>
      <c r="K143" s="54"/>
      <c r="L143" s="38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algorithmName="SHA-512" hashValue="aXEn8jS5YQl6A7Wlue3BKFqtLOWHSFW6O4245SrUYj20S0z59JufcFMpOMGCgZVFnQEj8Y1Rs9naNiJKQ8MCRA==" saltValue="Vmju6u5KdBgxrhJ3Q+SEpAp2rf2GDWm59ieYktnDL5IxkxpTJ+dChGlGlUIzK18dR4v7KEvWHHS9YUfGYBNAKg==" spinCount="100000" sheet="1" objects="1" scenarios="1" formatColumns="0" formatRows="0" autoFilter="0"/>
  <autoFilter ref="C116:K14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Oprava výhybek č....</vt:lpstr>
      <vt:lpstr>SO 02 - Úprava kolejiště ...</vt:lpstr>
      <vt:lpstr>SO 03 - Výměna výhybkovýc...</vt:lpstr>
      <vt:lpstr>VON - Oprava výhybek a st...</vt:lpstr>
      <vt:lpstr>'Rekapitulace stavby'!Názvy_tisku</vt:lpstr>
      <vt:lpstr>'SO 01 - Oprava výhybek č....'!Názvy_tisku</vt:lpstr>
      <vt:lpstr>'SO 02 - Úprava kolejiště ...'!Názvy_tisku</vt:lpstr>
      <vt:lpstr>'SO 03 - Výměna výhybkovýc...'!Názvy_tisku</vt:lpstr>
      <vt:lpstr>'VON - Oprava výhybek a st...'!Názvy_tisku</vt:lpstr>
      <vt:lpstr>'Rekapitulace stavby'!Oblast_tisku</vt:lpstr>
      <vt:lpstr>'SO 01 - Oprava výhybek č....'!Oblast_tisku</vt:lpstr>
      <vt:lpstr>'SO 02 - Úprava kolejiště ...'!Oblast_tisku</vt:lpstr>
      <vt:lpstr>'SO 03 - Výměna výhybkovýc...'!Oblast_tisku</vt:lpstr>
      <vt:lpstr>'VON - Oprava výhybek a st...'!Oblast_tisku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cp:lastPrinted>2020-06-09T05:06:05Z</cp:lastPrinted>
  <dcterms:created xsi:type="dcterms:W3CDTF">2020-06-09T04:59:26Z</dcterms:created>
  <dcterms:modified xsi:type="dcterms:W3CDTF">2020-06-09T05:06:12Z</dcterms:modified>
</cp:coreProperties>
</file>